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totojas\Desktop\TARYBOS SPRENDIMAI\2022 m. biudzetas\Pristatymas internetu\"/>
    </mc:Choice>
  </mc:AlternateContent>
  <xr:revisionPtr revIDLastSave="0" documentId="13_ncr:1_{4C1D32E3-6068-4CB6-970B-74FFF026B794}" xr6:coauthVersionLast="47" xr6:coauthVersionMax="47" xr10:uidLastSave="{00000000-0000-0000-0000-000000000000}"/>
  <bookViews>
    <workbookView xWindow="-110" yWindow="-110" windowWidth="25820" windowHeight="14020" firstSheet="1" activeTab="1" xr2:uid="{00000000-000D-0000-FFFF-FFFF00000000}"/>
  </bookViews>
  <sheets>
    <sheet name="PAJAMOS tukst.euru" sheetId="8" state="hidden" r:id="rId1"/>
    <sheet name="Lapas1 (2)" sheetId="9" r:id="rId2"/>
    <sheet name="Lapas2" sheetId="2" r:id="rId3"/>
    <sheet name="Lapas3" sheetId="3" r:id="rId4"/>
  </sheets>
  <definedNames>
    <definedName name="_xlnm.Print_Titles" localSheetId="1">'Lapas1 (2)'!$7:$8</definedName>
    <definedName name="_xlnm.Print_Titles" localSheetId="0">'PAJAMOS tukst.euru'!$6:$6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9" l="1"/>
  <c r="I9" i="9"/>
  <c r="G75" i="9"/>
  <c r="H75" i="9"/>
  <c r="J80" i="9"/>
  <c r="J79" i="9"/>
  <c r="J78" i="9"/>
  <c r="J77" i="9"/>
  <c r="J76" i="9"/>
  <c r="J75" i="9"/>
  <c r="J71" i="9"/>
  <c r="J70" i="9"/>
  <c r="J69" i="9"/>
  <c r="J68" i="9"/>
  <c r="J67" i="9"/>
  <c r="J65" i="9"/>
  <c r="J64" i="9"/>
  <c r="J63" i="9"/>
  <c r="J62" i="9"/>
  <c r="J61" i="9"/>
  <c r="J60" i="9"/>
  <c r="J59" i="9"/>
  <c r="J58" i="9"/>
  <c r="J57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1" i="9"/>
  <c r="J20" i="9"/>
  <c r="J19" i="9"/>
  <c r="J18" i="9"/>
  <c r="J17" i="9"/>
  <c r="J16" i="9"/>
  <c r="J15" i="9"/>
  <c r="J14" i="9"/>
  <c r="J13" i="9"/>
  <c r="J11" i="9"/>
  <c r="J10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H80" i="9"/>
  <c r="H79" i="9"/>
  <c r="H78" i="9"/>
  <c r="H77" i="9"/>
  <c r="H76" i="9"/>
  <c r="H71" i="9"/>
  <c r="H70" i="9"/>
  <c r="H69" i="9"/>
  <c r="H68" i="9"/>
  <c r="H67" i="9"/>
  <c r="H65" i="9"/>
  <c r="H64" i="9"/>
  <c r="H63" i="9"/>
  <c r="H62" i="9"/>
  <c r="H61" i="9"/>
  <c r="H60" i="9"/>
  <c r="H59" i="9"/>
  <c r="H58" i="9"/>
  <c r="H57" i="9"/>
  <c r="H55" i="9"/>
  <c r="H54" i="9"/>
  <c r="H53" i="9"/>
  <c r="H52" i="9"/>
  <c r="H51" i="9"/>
  <c r="H50" i="9"/>
  <c r="H49" i="9"/>
  <c r="H48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0" i="9"/>
  <c r="H29" i="9"/>
  <c r="H28" i="9"/>
  <c r="H27" i="9"/>
  <c r="H26" i="9"/>
  <c r="H25" i="9"/>
  <c r="H24" i="9"/>
  <c r="H23" i="9"/>
  <c r="H21" i="9"/>
  <c r="H20" i="9"/>
  <c r="H19" i="9"/>
  <c r="H18" i="9"/>
  <c r="H17" i="9"/>
  <c r="H16" i="9"/>
  <c r="H15" i="9"/>
  <c r="H14" i="9"/>
  <c r="H13" i="9"/>
  <c r="H11" i="9"/>
  <c r="H10" i="9"/>
  <c r="G80" i="9"/>
  <c r="G79" i="9"/>
  <c r="G78" i="9"/>
  <c r="G77" i="9"/>
  <c r="G76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E79" i="9"/>
  <c r="D79" i="9"/>
  <c r="C79" i="9"/>
  <c r="E77" i="9"/>
  <c r="D77" i="9"/>
  <c r="C77" i="9"/>
  <c r="E39" i="9"/>
  <c r="E38" i="9" s="1"/>
  <c r="E37" i="9" s="1"/>
  <c r="D39" i="9"/>
  <c r="D38" i="9" s="1"/>
  <c r="D37" i="9" s="1"/>
  <c r="C39" i="9"/>
  <c r="C38" i="9" s="1"/>
  <c r="C37" i="9" s="1"/>
  <c r="E36" i="9"/>
  <c r="D36" i="9"/>
  <c r="C36" i="9"/>
  <c r="E25" i="9"/>
  <c r="D25" i="9"/>
  <c r="C25" i="9"/>
  <c r="E19" i="9" l="1"/>
  <c r="D19" i="9"/>
  <c r="C19" i="9"/>
  <c r="E20" i="9"/>
  <c r="D20" i="9"/>
  <c r="C20" i="9"/>
  <c r="E13" i="9"/>
  <c r="D13" i="9"/>
  <c r="D9" i="9" s="1"/>
  <c r="C13" i="9"/>
  <c r="C9" i="9" s="1"/>
  <c r="E17" i="9"/>
  <c r="D17" i="9"/>
  <c r="C17" i="9"/>
  <c r="E9" i="9"/>
  <c r="E10" i="9"/>
  <c r="D10" i="9"/>
  <c r="C10" i="9"/>
  <c r="F64" i="9"/>
  <c r="F39" i="9"/>
  <c r="F38" i="9" s="1"/>
  <c r="F37" i="9" s="1"/>
  <c r="F33" i="9"/>
  <c r="F25" i="9"/>
  <c r="F20" i="9"/>
  <c r="F19" i="9"/>
  <c r="F17" i="9"/>
  <c r="F9" i="9" s="1"/>
  <c r="F13" i="9"/>
  <c r="F10" i="9"/>
  <c r="H9" i="9" l="1"/>
  <c r="J9" i="9"/>
  <c r="F36" i="9"/>
  <c r="F77" i="9" s="1"/>
  <c r="F79" i="9" s="1"/>
  <c r="F82" i="9" s="1"/>
  <c r="C92" i="8" l="1"/>
  <c r="C87" i="8"/>
  <c r="C81" i="8"/>
  <c r="C72" i="8" s="1"/>
  <c r="C76" i="8"/>
  <c r="C74" i="8"/>
  <c r="C70" i="8"/>
  <c r="C50" i="8"/>
  <c r="C48" i="8"/>
  <c r="C22" i="8"/>
  <c r="C21" i="8"/>
  <c r="C17" i="8"/>
  <c r="C13" i="8"/>
  <c r="C11" i="8"/>
  <c r="C20" i="8" l="1"/>
  <c r="C86" i="8"/>
  <c r="C10" i="8"/>
  <c r="C19" i="8" l="1"/>
  <c r="C103" i="8" s="1"/>
  <c r="C105" i="8" s="1"/>
  <c r="C108" i="8" s="1"/>
</calcChain>
</file>

<file path=xl/sharedStrings.xml><?xml version="1.0" encoding="utf-8"?>
<sst xmlns="http://schemas.openxmlformats.org/spreadsheetml/2006/main" count="274" uniqueCount="174">
  <si>
    <t>Eil. Nr.</t>
  </si>
  <si>
    <t>Pajamų rūšys</t>
  </si>
  <si>
    <t>1.</t>
  </si>
  <si>
    <t>Mokesčiai</t>
  </si>
  <si>
    <t>1.1.</t>
  </si>
  <si>
    <t xml:space="preserve">Gyventojų pajamų mokestis </t>
  </si>
  <si>
    <t>1.1.1.</t>
  </si>
  <si>
    <t>1.2.</t>
  </si>
  <si>
    <t>Turto mokesčiai</t>
  </si>
  <si>
    <t>1.2.1.</t>
  </si>
  <si>
    <t>Žemės mokestis</t>
  </si>
  <si>
    <t>1.2.2.</t>
  </si>
  <si>
    <t>Nekilnojamojo turto mokestis</t>
  </si>
  <si>
    <t>Paveldimo turto mokestis</t>
  </si>
  <si>
    <t>1.3.</t>
  </si>
  <si>
    <t>Prekių ir paslaugų mokesčiai</t>
  </si>
  <si>
    <t>1.3.1.</t>
  </si>
  <si>
    <t>Mokestis už aplinkos teršimą</t>
  </si>
  <si>
    <t>Valstybės rinkliavos</t>
  </si>
  <si>
    <t>Vietinės rinkliavos</t>
  </si>
  <si>
    <t>2.</t>
  </si>
  <si>
    <t>2.1.</t>
  </si>
  <si>
    <t>Valstybinėms (perduotoms savivaldybėms) funkcijoms atlikti, iš jų:</t>
  </si>
  <si>
    <t>duomenims Suteiktos valstybės pagalbos registrui teikti</t>
  </si>
  <si>
    <t>valstybinės kalbos vartojimo ir taisyklingumo kontrolei</t>
  </si>
  <si>
    <t>socialinėms išmokoms ir kompensacijoms skaičiuoti ir mokėti</t>
  </si>
  <si>
    <t>socialinei paramai mokiniams</t>
  </si>
  <si>
    <t>socialinėms paslaugoms</t>
  </si>
  <si>
    <t>civilinės būklės aktams registruoti</t>
  </si>
  <si>
    <t>valstybės garantuojamai pirminei teisinei pagalbai teikti</t>
  </si>
  <si>
    <t>gyventojų registrui tvarkyti ir duomenims valstybės registrams teikti</t>
  </si>
  <si>
    <t>civilinei saugai</t>
  </si>
  <si>
    <t>gyvenamosios vietos deklaravimo duomenų ir gyvenamosios vietos neturinčių asmenų apskaitos duomenims tvarkyti</t>
  </si>
  <si>
    <t>savivaldybei priskirtai valstybinei žemei ir kitam valstybės turtui valdyti, naudoti ir disponuoti juo patikėjimo teise</t>
  </si>
  <si>
    <t>žemės ūkio funkcijoms atlikti</t>
  </si>
  <si>
    <t>savivaldybėms priskirtiems archyviniams dokumentams tvarkyti</t>
  </si>
  <si>
    <t>2.2.</t>
  </si>
  <si>
    <t>Savivaldybių mokykloms (klasėms), skirtoms šalies (regiono) mokiniams, turintiems specialiųjų ugdymosi poreikių, išlaikyti</t>
  </si>
  <si>
    <t>Sveikatos apsaugos ministerija</t>
  </si>
  <si>
    <t>3.</t>
  </si>
  <si>
    <t>Kitos pajamos</t>
  </si>
  <si>
    <t>3.1.</t>
  </si>
  <si>
    <t>Turto pajamos</t>
  </si>
  <si>
    <t>3.1.1.</t>
  </si>
  <si>
    <t>3.1.2.</t>
  </si>
  <si>
    <t>3.1.3.</t>
  </si>
  <si>
    <t>3.1.4.</t>
  </si>
  <si>
    <t>3.2.</t>
  </si>
  <si>
    <t>Pajamos už prekes ir paslaugas</t>
  </si>
  <si>
    <t>3.2.1.</t>
  </si>
  <si>
    <t>3.2.2.</t>
  </si>
  <si>
    <t>3.2.3.</t>
  </si>
  <si>
    <t>3.3.</t>
  </si>
  <si>
    <t>Kitos neišvardintos pajamos</t>
  </si>
  <si>
    <t>Visagino savivaldybės tarybos</t>
  </si>
  <si>
    <t>1 priedas</t>
  </si>
  <si>
    <t>būsto nuomos ar išperkamosios būsto nuomos mokesčių dalies kompensacijoms</t>
  </si>
  <si>
    <t>Einamiesiems tikslams</t>
  </si>
  <si>
    <t>2.1.1.</t>
  </si>
  <si>
    <t>Speciali tikslinė dotacija - iš viso</t>
  </si>
  <si>
    <t>2.1.1.1.</t>
  </si>
  <si>
    <t>visuomenės sveikatos priežiūros funkcijoms vykdyti</t>
  </si>
  <si>
    <t>2.1.1.2.</t>
  </si>
  <si>
    <t>2.1.1.3.</t>
  </si>
  <si>
    <t>2.1.2.</t>
  </si>
  <si>
    <t>2.2.1.</t>
  </si>
  <si>
    <t>Kiti mokesčiai už valstybinius gamtos išteklius</t>
  </si>
  <si>
    <t>Įmokos už išlaikymą švietimo, socialinės apsaugos ir kitose įstaigose</t>
  </si>
  <si>
    <t>Materialiojo ir nematerialiojo turto realizavimo pajamos</t>
  </si>
  <si>
    <t>4.</t>
  </si>
  <si>
    <t>IŠ VISO PAJAMŲ</t>
  </si>
  <si>
    <t>Finansinių įsipareigojimų prisiėmimo (skolinimosi) pajamos</t>
  </si>
  <si>
    <t>2.2.2.</t>
  </si>
  <si>
    <t>Lietuvos automobilių kelių direkcija prie Susisiekimo ministerijos (Savivaldybėms vietinės reikšmės keliams (gatvėms) tiesti, taisyti, prižiūrėti ir saugaus eismo sąlygoms užtikrinti)</t>
  </si>
  <si>
    <t>Tūkst. Eur</t>
  </si>
  <si>
    <t>2.1.3.</t>
  </si>
  <si>
    <t>5.</t>
  </si>
  <si>
    <t>Dividendai</t>
  </si>
  <si>
    <t>iš jų projektui „Neformaliojo švietimo paslaugų plėtra“</t>
  </si>
  <si>
    <t>neveiksnių asmenų būklės peržiūrėjimui užtikrinti</t>
  </si>
  <si>
    <t>valstybės biudžeto lėšos, skirtos neformaliajam vaikų švietimui</t>
  </si>
  <si>
    <t>1.2.3.</t>
  </si>
  <si>
    <t>2.2.3.</t>
  </si>
  <si>
    <t>valstybės biudžeto lėšos, skirtos valstybės ir savivaldybių įstaigų darbuotojų darbo apmokėjimo įstatymui laipsniškai įgyvendinti</t>
  </si>
  <si>
    <t>Finansų ministerija</t>
  </si>
  <si>
    <t>Dotacijos iš kitų valdžios sektoriaus subjektų</t>
  </si>
  <si>
    <t xml:space="preserve">Nuomos mokestis už valstybinę žemę </t>
  </si>
  <si>
    <t>Mokestis už medžiojamųjų gyvūnų išteklius</t>
  </si>
  <si>
    <t>Pajamos už ilgalaikio ir trumpalaikio materialiojo turto nuomą</t>
  </si>
  <si>
    <t>3.2.4.</t>
  </si>
  <si>
    <t>3.2.5.</t>
  </si>
  <si>
    <t>4.1.</t>
  </si>
  <si>
    <t>Žemės realizavimo pajamos</t>
  </si>
  <si>
    <t>Pastatų ir statinių realizavimo pajamos</t>
  </si>
  <si>
    <t>Dotacijos savivaldybėms iš Europos Sąjungos, kitos tarptautinės finansinės paramos ir bendrojo finansavimo lėšų turtui įsigyti</t>
  </si>
  <si>
    <t>Dotacijos savivaldybėms iš Europos Sąjungos, kitos tarptautinės finansinės paramos ir bendrojo finansavimo lėšų einamiesiems tikslams</t>
  </si>
  <si>
    <t>jaunimo teisių apsaugai</t>
  </si>
  <si>
    <t>Ugdymo reikmėms finansuoti</t>
  </si>
  <si>
    <t>dalyvauti rengiant ir vykdant mobilizaciją, demobilizaciją, priimančios šalies paramą</t>
  </si>
  <si>
    <t>savivaldybių patvirtintoms  užimtumo programoms įgyvendinti</t>
  </si>
  <si>
    <t>2.1.4.</t>
  </si>
  <si>
    <t>Valstybės biudžeto lėšos, skirtos Valstybės investicijų 2019-2021 metų programoje numatitoms valstybės kapitalo investicijoms</t>
  </si>
  <si>
    <t>Švietimo, mokslo ir sporto ministerija</t>
  </si>
  <si>
    <t>Ekonomikos ir inovacijų ministerija</t>
  </si>
  <si>
    <t>2.1.6.</t>
  </si>
  <si>
    <t>Pajamos iš baudų, konfiskuoto turto ir kitų netesybų</t>
  </si>
  <si>
    <t>4.2.</t>
  </si>
  <si>
    <t>Kitos dotacijos, iš jų:</t>
  </si>
  <si>
    <t>Valstybės biudžeto speciali tikslinė dotacija pagal 2014–2020 metų Europos Sąjungos fondų investicijų veiksmų programą   įgyvendinamų projektų nuosavam indėliui užtikrinti</t>
  </si>
  <si>
    <t>savivaldybėms priskirtiems geodezijos ir kartografijos darbams (savivaldybių erdvinių duomenų rinkiniams tvarkyti) organizuoti ir vykdyti</t>
  </si>
  <si>
    <t>Valstybės biudžeto lėšos, skirtos Valstybės investicijų 2020–2022 metų programoje numatytoms valstybės kapitalo investicijoms</t>
  </si>
  <si>
    <t>Praėjusių metų nepanaudota pajamų dalis (apyvartinės lėšos)</t>
  </si>
  <si>
    <t>Iš viso su praėjusių metų nepanaudotomis lėšomis</t>
  </si>
  <si>
    <t>Biudžetinių įstaigų pajamos už prekes ir paslaugas</t>
  </si>
  <si>
    <t>3.4.</t>
  </si>
  <si>
    <t>Valstybės biudžeto lėšos, skirtos iš Lietuvos Respublikos švietimo, mokslo ir sporto ministerijos  skaitmenino ugdymo plėtrai</t>
  </si>
  <si>
    <t>koordinuotai teikiamų paslaugų vaikams nuo gimimo iki 18 metų (turintiems didelių ir labai didelių specialiųjų ugdymosi poreikių – iki 21 metų) ir vaiko atstovams pagal įstatymą koordinavimas</t>
  </si>
  <si>
    <t>Valstybės biudžeto lėšos, skirtos iš Lietuvos Respublikos švietimo, mokslo ir sporto ministerijos  neformaliojo vaikų švietimo programoms finansuoti</t>
  </si>
  <si>
    <t>Valstybės biudžeto lėšos, skirtos iš Lietuvos Respublikos kultūros ministerijos  savivaldybių viešosioms bibliotekoms dokumentams įsigyti</t>
  </si>
  <si>
    <t>Valstybės biudžeto lėšos, skirtos iš Lietuvos Respublikos finansų ministerijos  pagal 2014–2020 metų Europos Sąjungos fondų investicijų veiksmų programą  įgyvendinamų projektų nuosavam indėliui užtikrinti</t>
  </si>
  <si>
    <t>Valstybės biudžeto lėšos, skirtos iš Lietuvos Respublikos kultūros ministerijos  savivaldybių kultūros darbuotojų darbo užmokesčiui padidinti</t>
  </si>
  <si>
    <t>Valstybės biudžeto lėšos, skirtos iš Lietuvos Respublikos socialinės apsaugos ir darbo ministerijos  savivaldybių akredituotai vaikų dienos socialinei priežiūrai organizuoti, teikti ir administruoti</t>
  </si>
  <si>
    <t>VISAGINO SAVIVALDYBĖS 2021 METŲ BIUDŽETO PAJAMOS</t>
  </si>
  <si>
    <t>Valstybės biudžeto lėšos, skirtos iš Lietuvos Respublikos socialinės apsaugos ir darbo ministerijos  socialinių paslaugų šakos kolektyvinės sutarties įsipareigojimams įgyvendinti</t>
  </si>
  <si>
    <t>Valstybės biudžeto lėšos, skirtos iš Lietuvos Respublikos energetikos  ministerijos , skirtos priemonei „Saulės jėgainių Visagine įrengimas“</t>
  </si>
  <si>
    <t>Valstybės biudžeto lėšos, skirtos iš Lietuvos Respublikos aplinkos ministerijos projektui „Vandens transporto priemonių nuleidimo vietų įrengimas Visagino ežere“</t>
  </si>
  <si>
    <t>Valstybės biudžeto lėšos, skirtos iš Lietuvos Respublikos švietimo, mokslo ir sporto ministerijos  konsultacijoms mokiniams, patirtiems mokymosi sunkumų, finansuoti</t>
  </si>
  <si>
    <t>Valstybės biudžeto lėšos, skirtos iš Lietuvos Respublikos vidaus reikalų ministerijos priemonei „Pasirengti galimai avarijai Astravo AE“ įgyvendinti</t>
  </si>
  <si>
    <t>redakcija)</t>
  </si>
  <si>
    <t>2021 m.  vasario 18 d. sprendimo Nr. TS-17</t>
  </si>
  <si>
    <t>Turtui įsigyti:</t>
  </si>
  <si>
    <t>Valstybės biudžeto lėšos, skirtos iš Lietuvos Respublikos švietimo, mokslo ir sporto ministerijos įsteigti naujas mokytojų padėjėjų pareigybes savivaldybėse</t>
  </si>
  <si>
    <t>Valstybės biudžeto lėšos, skirtos iš Lietuvos Respublikos finansų ministerijos  2020 metų savivaldybių biudžetų negautų pajamų padengimui</t>
  </si>
  <si>
    <t>Valstybės biudžeto lėšos, skirtos iš Lietuvos Respublikos švietimo, mokslo ir sporto ministerijos mokiniams, pasirinkusių laikyti brandos egzaminus 2021 metais ir dėl COVID-19 pandemijos patyrusių mokymosi praradimų konsultacijoms finansuoti</t>
  </si>
  <si>
    <t>(2021 m. balandžio __ d. sprendimo Nr. TS-___</t>
  </si>
  <si>
    <t>2021 m. planas iš viso</t>
  </si>
  <si>
    <t xml:space="preserve">Valstybės biudžeto lėšos, skirtos iš Lietuvos Respublikos sveikatos apsaugos ministerijos LNSS įstaigų ir LNSS nepriklausančių įstaigų patirtoms išlaidoms, susijusioms su šių įstaigų darbuotojų darboužmokesčio didinimu, kompensuoti </t>
  </si>
  <si>
    <t xml:space="preserve">Valstybės biudžeto lėšos, skirtos iš Lietuvos Respublikossveikatos apsaugos ministerijos, įstaigų patirtų išlaidų už skiepijimo nuo COVIS-19 ligos (koronoviruso infekcijos) paslaugoms kompensuoti </t>
  </si>
  <si>
    <t>Valstybės biudžeto lėšos, skirtos iš Lietuvos Respublikos Vyriausybės rezervo COVID-19 ligos (koronoviruso infekcijos) padariniams šalinti ir jos plitimui esant valstybės lygio ekstrimaliajai situacijai valdyti</t>
  </si>
  <si>
    <t>2022 m.  vasario  d. sprendimo Nr. TS-</t>
  </si>
  <si>
    <t>2022 m. planas iš viso</t>
  </si>
  <si>
    <t>Gyventojų pajamų mokestis (pagal 5 priedą)</t>
  </si>
  <si>
    <t>1.1.2.</t>
  </si>
  <si>
    <t>Gyventojų pajamų mokestis, mokamas už pajamas, gautas iš veiklos, kuria verčiamasi turint verslo liudijimą</t>
  </si>
  <si>
    <t>2.2.4.</t>
  </si>
  <si>
    <t>2.2.5.</t>
  </si>
  <si>
    <t>2.3.</t>
  </si>
  <si>
    <t>2.4.</t>
  </si>
  <si>
    <t>Speciali tikslinė dotacija savivaldybėms- iš viso</t>
  </si>
  <si>
    <t>4.1.1.</t>
  </si>
  <si>
    <t>duomenims į Suteiktos valstybės pagalbos ir nereikšmingos pagalbos registrą teikti</t>
  </si>
  <si>
    <t>iš jų Astravo atominės elektrinės branduolinei avarijai pasirengti</t>
  </si>
  <si>
    <t>4.1.1.1.</t>
  </si>
  <si>
    <t>4.1.1.2.</t>
  </si>
  <si>
    <t>4.1.1.3.</t>
  </si>
  <si>
    <t>Valstybės biudžeto lėšos, skirtos iš  Lietuvos automobilių kelių direkcijos prie Susisiekimo ministerijos (Savivaldybėms vietinės reikšmės keliams (gatvėms) tiesti, taisyti, prižiūrėti ir saugaus eismo sąlygoms užtikrinti)</t>
  </si>
  <si>
    <t>Valstybės biudžeto lėšos, skirtos iš Lietuvos Respublikos socialinės apsaugos ir darbo ministerijos  biudžetinių įstaigų vadovaujančių darbuotojų minimaliems pareiginės algos koeficientams padidinti</t>
  </si>
  <si>
    <t>Valstybės biudžeto lėšos, skirtos iš Lietuvos Respublikos socialinės apsaugos ir darbo ministerijos  asmeninei pagalbai teikti ir administruoti</t>
  </si>
  <si>
    <t>4.1.2.</t>
  </si>
  <si>
    <t>Europos Sąjungos ir kitos tarptautinės finansinės paramos ir bendrojo finansavimo lėšos</t>
  </si>
  <si>
    <t>SAVIVALDYBĖS PAJAMOS</t>
  </si>
  <si>
    <t>Valstybės biudžeto lėšos ir kitos dotacijos, iš jų:</t>
  </si>
  <si>
    <t>Palūkanos už indėlius, depozitus, sąskaitų likučius ir vertybinius popierius</t>
  </si>
  <si>
    <t>Valstybės biudžeto lėšos, skirtos iš Lietuvos Respublikos aplinkos ministerijos projektui „Vandens transporto priemonių nuleidimo vietų įrengimas“</t>
  </si>
  <si>
    <t xml:space="preserve"> Valstybės biudžeto lėšos, skirtos iš Lietuvos Respublikos švietimo, mokslo ir sporto ministerijos pedagoginių darbuotojų, išlaikomų iš savivaldybių biudžetų lėšų (išskyrus valstybės biudžeto specialias tikslinės dotacijas), darbo užmokesčiui  padidinti</t>
  </si>
  <si>
    <t xml:space="preserve">Valstybės biudžeto lėšos, skirtos iš Lietuvos Respublikos socialinės apsaugos ir darbo ministerijos     Lietuvos Respublikos piniginės socialinės paramos nepasiturintiems gyventojams įstatymo įgyvendinimui užtikrinti dėl padidėjusių išlaidų būsto šildymo išlaidų kompensacijoms </t>
  </si>
  <si>
    <t>2021 m. patvirtintas planas iš viso</t>
  </si>
  <si>
    <t>2021 m. patikslintas planas</t>
  </si>
  <si>
    <t>2021 m. pajamų vykdymas</t>
  </si>
  <si>
    <t>skirtumas, Tūkst. Eur</t>
  </si>
  <si>
    <t>skirtumas, proc.</t>
  </si>
  <si>
    <r>
      <t xml:space="preserve">2021 m. </t>
    </r>
    <r>
      <rPr>
        <b/>
        <u/>
        <sz val="10"/>
        <color theme="1"/>
        <rFont val="Times New Roman"/>
        <family val="1"/>
        <charset val="186"/>
      </rPr>
      <t>patvirtintu</t>
    </r>
    <r>
      <rPr>
        <b/>
        <sz val="10"/>
        <color theme="1"/>
        <rFont val="Times New Roman"/>
        <family val="1"/>
        <charset val="186"/>
      </rPr>
      <t xml:space="preserve"> ir 2022 m. palyginimas</t>
    </r>
  </si>
  <si>
    <r>
      <t xml:space="preserve">2021 m. </t>
    </r>
    <r>
      <rPr>
        <b/>
        <u/>
        <sz val="10"/>
        <color theme="1"/>
        <rFont val="Times New Roman"/>
        <family val="1"/>
        <charset val="186"/>
      </rPr>
      <t>patikslintu</t>
    </r>
    <r>
      <rPr>
        <b/>
        <sz val="10"/>
        <color theme="1"/>
        <rFont val="Times New Roman"/>
        <family val="1"/>
        <charset val="186"/>
      </rPr>
      <t xml:space="preserve"> ir 2022 m. palyginimas</t>
    </r>
  </si>
  <si>
    <t>VISAGINO SAVIVALDYBĖS 2021 -2022 METŲ BIUDŽETO PAJAMŲ PALYGINIMAS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</si>
</sst>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2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9"/>
      <name val="Times New Roman"/>
      <family val="1"/>
    </font>
    <font>
      <sz val="10"/>
      <name val="Arial"/>
      <family val="2"/>
      <charset val="186"/>
    </font>
    <font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i/>
      <sz val="10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4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u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protection locked="0"/>
    </xf>
    <xf numFmtId="0" fontId="3" fillId="0" borderId="0">
      <protection locked="0"/>
    </xf>
    <xf numFmtId="0" fontId="1" fillId="0" borderId="0">
      <protection locked="0"/>
    </xf>
    <xf numFmtId="9" fontId="23" fillId="0" borderId="0" applyFont="0" applyFill="0" applyBorder="0" applyAlignment="0" applyProtection="0"/>
  </cellStyleXfs>
  <cellXfs count="193">
    <xf numFmtId="0" fontId="0" fillId="0" borderId="0" xfId="0"/>
    <xf numFmtId="0" fontId="6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164" fontId="2" fillId="0" borderId="0" xfId="1" applyNumberFormat="1" applyFont="1"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2" fillId="0" borderId="0" xfId="0" applyFont="1"/>
    <xf numFmtId="0" fontId="9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13" fillId="0" borderId="0" xfId="0" applyFont="1"/>
    <xf numFmtId="0" fontId="9" fillId="0" borderId="10" xfId="0" applyFont="1" applyBorder="1" applyAlignment="1">
      <alignment horizontal="left" vertical="center" wrapText="1"/>
    </xf>
    <xf numFmtId="0" fontId="14" fillId="0" borderId="0" xfId="0" applyFont="1"/>
    <xf numFmtId="0" fontId="6" fillId="0" borderId="15" xfId="0" applyFont="1" applyBorder="1" applyAlignment="1">
      <alignment vertical="center" wrapText="1"/>
    </xf>
    <xf numFmtId="0" fontId="0" fillId="0" borderId="16" xfId="0" applyBorder="1"/>
    <xf numFmtId="0" fontId="7" fillId="0" borderId="4" xfId="0" applyFont="1" applyBorder="1" applyAlignment="1">
      <alignment horizontal="justify" vertical="center" wrapText="1"/>
    </xf>
    <xf numFmtId="0" fontId="7" fillId="0" borderId="13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7" fillId="0" borderId="3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5" fillId="0" borderId="0" xfId="0" applyFont="1"/>
    <xf numFmtId="0" fontId="8" fillId="2" borderId="10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15" fillId="2" borderId="7" xfId="0" applyFont="1" applyFill="1" applyBorder="1" applyAlignment="1">
      <alignment vertical="center" wrapText="1"/>
    </xf>
    <xf numFmtId="164" fontId="16" fillId="0" borderId="2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16" fillId="0" borderId="18" xfId="0" applyNumberFormat="1" applyFont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justify" vertical="center" wrapText="1"/>
    </xf>
    <xf numFmtId="0" fontId="8" fillId="0" borderId="10" xfId="0" applyFont="1" applyBorder="1" applyAlignment="1">
      <alignment horizontal="left" vertical="center" wrapText="1"/>
    </xf>
    <xf numFmtId="0" fontId="8" fillId="2" borderId="15" xfId="0" applyFont="1" applyFill="1" applyBorder="1" applyAlignment="1">
      <alignment horizontal="justify" vertical="center" wrapText="1"/>
    </xf>
    <xf numFmtId="0" fontId="9" fillId="0" borderId="18" xfId="0" applyFont="1" applyBorder="1" applyAlignment="1">
      <alignment vertical="center" wrapText="1"/>
    </xf>
    <xf numFmtId="164" fontId="4" fillId="0" borderId="0" xfId="0" applyNumberFormat="1" applyFont="1"/>
    <xf numFmtId="164" fontId="7" fillId="0" borderId="4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164" fontId="2" fillId="0" borderId="0" xfId="0" applyNumberFormat="1" applyFont="1" applyProtection="1">
      <protection locked="0"/>
    </xf>
    <xf numFmtId="164" fontId="8" fillId="0" borderId="1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164" fontId="7" fillId="0" borderId="19" xfId="0" applyNumberFormat="1" applyFont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7" fillId="2" borderId="1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64" fontId="0" fillId="0" borderId="0" xfId="0" applyNumberFormat="1"/>
    <xf numFmtId="164" fontId="16" fillId="2" borderId="4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 wrapText="1"/>
    </xf>
    <xf numFmtId="164" fontId="15" fillId="0" borderId="3" xfId="0" applyNumberFormat="1" applyFont="1" applyBorder="1" applyAlignment="1">
      <alignment horizontal="center" vertical="center" wrapText="1"/>
    </xf>
    <xf numFmtId="164" fontId="17" fillId="0" borderId="4" xfId="0" applyNumberFormat="1" applyFont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16" fillId="2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4" fontId="6" fillId="0" borderId="17" xfId="0" applyNumberFormat="1" applyFont="1" applyBorder="1" applyAlignment="1">
      <alignment horizontal="center" vertical="center" wrapText="1"/>
    </xf>
    <xf numFmtId="164" fontId="17" fillId="2" borderId="4" xfId="0" applyNumberFormat="1" applyFont="1" applyFill="1" applyBorder="1" applyAlignment="1">
      <alignment horizontal="center" vertical="center" wrapText="1"/>
    </xf>
    <xf numFmtId="164" fontId="16" fillId="2" borderId="5" xfId="0" applyNumberFormat="1" applyFont="1" applyFill="1" applyBorder="1" applyAlignment="1">
      <alignment horizontal="center" vertical="center" wrapText="1"/>
    </xf>
    <xf numFmtId="164" fontId="15" fillId="0" borderId="12" xfId="0" applyNumberFormat="1" applyFont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 wrapText="1"/>
    </xf>
    <xf numFmtId="164" fontId="17" fillId="0" borderId="14" xfId="0" applyNumberFormat="1" applyFont="1" applyBorder="1" applyAlignment="1">
      <alignment horizontal="center" vertical="center" wrapText="1"/>
    </xf>
    <xf numFmtId="164" fontId="20" fillId="0" borderId="2" xfId="0" applyNumberFormat="1" applyFont="1" applyBorder="1" applyAlignment="1">
      <alignment horizontal="center" vertical="center" wrapText="1"/>
    </xf>
    <xf numFmtId="164" fontId="20" fillId="0" borderId="18" xfId="0" applyNumberFormat="1" applyFont="1" applyBorder="1" applyAlignment="1">
      <alignment horizontal="center" vertical="center" wrapText="1"/>
    </xf>
    <xf numFmtId="164" fontId="20" fillId="2" borderId="4" xfId="0" applyNumberFormat="1" applyFont="1" applyFill="1" applyBorder="1" applyAlignment="1">
      <alignment horizontal="center" vertical="center" wrapText="1"/>
    </xf>
    <xf numFmtId="164" fontId="20" fillId="2" borderId="12" xfId="0" applyNumberFormat="1" applyFont="1" applyFill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164" fontId="19" fillId="0" borderId="10" xfId="0" applyNumberFormat="1" applyFont="1" applyBorder="1" applyAlignment="1">
      <alignment horizontal="center" vertical="center" wrapText="1"/>
    </xf>
    <xf numFmtId="164" fontId="17" fillId="0" borderId="12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164" fontId="17" fillId="0" borderId="19" xfId="0" applyNumberFormat="1" applyFont="1" applyBorder="1" applyAlignment="1">
      <alignment horizontal="center" vertical="center" wrapText="1"/>
    </xf>
    <xf numFmtId="164" fontId="17" fillId="2" borderId="5" xfId="0" applyNumberFormat="1" applyFont="1" applyFill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4" xfId="0" applyFont="1" applyBorder="1" applyAlignment="1">
      <alignment vertical="center" wrapText="1"/>
    </xf>
    <xf numFmtId="164" fontId="20" fillId="0" borderId="4" xfId="0" applyNumberFormat="1" applyFont="1" applyBorder="1" applyAlignment="1">
      <alignment horizontal="center" vertical="center" wrapText="1"/>
    </xf>
    <xf numFmtId="0" fontId="22" fillId="0" borderId="0" xfId="0" applyFont="1"/>
    <xf numFmtId="0" fontId="16" fillId="0" borderId="14" xfId="0" applyFont="1" applyBorder="1" applyAlignment="1">
      <alignment vertical="center" wrapText="1"/>
    </xf>
    <xf numFmtId="164" fontId="16" fillId="0" borderId="14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164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right" vertical="center" wrapText="1"/>
    </xf>
    <xf numFmtId="164" fontId="20" fillId="0" borderId="4" xfId="0" applyNumberFormat="1" applyFont="1" applyBorder="1" applyAlignment="1">
      <alignment horizontal="right" vertical="center" wrapText="1"/>
    </xf>
    <xf numFmtId="0" fontId="0" fillId="0" borderId="0" xfId="0" applyFont="1"/>
    <xf numFmtId="0" fontId="6" fillId="0" borderId="10" xfId="0" applyFont="1" applyBorder="1" applyAlignment="1">
      <alignment vertical="center" wrapText="1"/>
    </xf>
    <xf numFmtId="0" fontId="7" fillId="0" borderId="12" xfId="0" applyFont="1" applyBorder="1" applyAlignment="1">
      <alignment horizontal="justify" vertical="center" wrapText="1"/>
    </xf>
    <xf numFmtId="164" fontId="19" fillId="2" borderId="15" xfId="0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justify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justify" vertical="center" wrapText="1"/>
    </xf>
    <xf numFmtId="164" fontId="21" fillId="0" borderId="10" xfId="0" applyNumberFormat="1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3" borderId="22" xfId="0" applyFont="1" applyFill="1" applyBorder="1" applyAlignment="1">
      <alignment horizontal="center" vertical="center" wrapText="1"/>
    </xf>
    <xf numFmtId="0" fontId="24" fillId="4" borderId="22" xfId="0" applyFont="1" applyFill="1" applyBorder="1" applyAlignment="1">
      <alignment horizontal="center" vertical="center" wrapText="1"/>
    </xf>
    <xf numFmtId="0" fontId="24" fillId="4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7" fillId="0" borderId="1" xfId="0" applyNumberFormat="1" applyFont="1" applyBorder="1" applyAlignment="1">
      <alignment horizontal="center" vertical="center" wrapText="1"/>
    </xf>
    <xf numFmtId="164" fontId="15" fillId="2" borderId="13" xfId="0" applyNumberFormat="1" applyFont="1" applyFill="1" applyBorder="1" applyAlignment="1">
      <alignment horizontal="center" vertical="center" wrapText="1"/>
    </xf>
    <xf numFmtId="164" fontId="15" fillId="2" borderId="18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164" fontId="18" fillId="2" borderId="12" xfId="0" applyNumberFormat="1" applyFont="1" applyFill="1" applyBorder="1" applyAlignment="1">
      <alignment horizontal="center" vertical="center" wrapText="1"/>
    </xf>
    <xf numFmtId="164" fontId="9" fillId="2" borderId="15" xfId="0" applyNumberFormat="1" applyFont="1" applyFill="1" applyBorder="1" applyAlignment="1">
      <alignment horizontal="center" vertical="center" wrapText="1"/>
    </xf>
    <xf numFmtId="164" fontId="9" fillId="0" borderId="18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4" fontId="24" fillId="3" borderId="24" xfId="0" applyNumberFormat="1" applyFont="1" applyFill="1" applyBorder="1" applyAlignment="1">
      <alignment horizontal="center" vertical="center" wrapText="1"/>
    </xf>
    <xf numFmtId="164" fontId="27" fillId="3" borderId="26" xfId="0" applyNumberFormat="1" applyFont="1" applyFill="1" applyBorder="1" applyAlignment="1">
      <alignment horizontal="center" vertical="center" wrapText="1"/>
    </xf>
    <xf numFmtId="164" fontId="27" fillId="3" borderId="27" xfId="0" applyNumberFormat="1" applyFont="1" applyFill="1" applyBorder="1" applyAlignment="1">
      <alignment horizontal="center" vertical="center" wrapText="1"/>
    </xf>
    <xf numFmtId="164" fontId="27" fillId="3" borderId="29" xfId="0" applyNumberFormat="1" applyFont="1" applyFill="1" applyBorder="1" applyAlignment="1">
      <alignment horizontal="center" vertical="center" wrapText="1"/>
    </xf>
    <xf numFmtId="165" fontId="26" fillId="3" borderId="30" xfId="4" applyNumberFormat="1" applyFont="1" applyFill="1" applyBorder="1" applyAlignment="1">
      <alignment horizontal="center" vertical="center"/>
    </xf>
    <xf numFmtId="165" fontId="28" fillId="3" borderId="31" xfId="4" applyNumberFormat="1" applyFont="1" applyFill="1" applyBorder="1" applyAlignment="1">
      <alignment horizontal="center" vertical="center"/>
    </xf>
    <xf numFmtId="165" fontId="28" fillId="3" borderId="32" xfId="4" applyNumberFormat="1" applyFont="1" applyFill="1" applyBorder="1" applyAlignment="1">
      <alignment horizontal="center" vertical="center"/>
    </xf>
    <xf numFmtId="165" fontId="28" fillId="3" borderId="33" xfId="4" applyNumberFormat="1" applyFont="1" applyFill="1" applyBorder="1" applyAlignment="1">
      <alignment horizontal="center" vertical="center"/>
    </xf>
    <xf numFmtId="164" fontId="24" fillId="4" borderId="34" xfId="0" applyNumberFormat="1" applyFont="1" applyFill="1" applyBorder="1" applyAlignment="1">
      <alignment horizontal="center" vertical="center" wrapText="1"/>
    </xf>
    <xf numFmtId="164" fontId="27" fillId="4" borderId="26" xfId="0" applyNumberFormat="1" applyFont="1" applyFill="1" applyBorder="1" applyAlignment="1">
      <alignment horizontal="center" vertical="center" wrapText="1"/>
    </xf>
    <xf numFmtId="164" fontId="27" fillId="4" borderId="29" xfId="0" applyNumberFormat="1" applyFont="1" applyFill="1" applyBorder="1" applyAlignment="1">
      <alignment horizontal="center" vertical="center" wrapText="1"/>
    </xf>
    <xf numFmtId="164" fontId="27" fillId="4" borderId="27" xfId="0" applyNumberFormat="1" applyFont="1" applyFill="1" applyBorder="1" applyAlignment="1">
      <alignment horizontal="center" vertical="center" wrapText="1"/>
    </xf>
    <xf numFmtId="165" fontId="26" fillId="4" borderId="25" xfId="4" applyNumberFormat="1" applyFont="1" applyFill="1" applyBorder="1" applyAlignment="1">
      <alignment horizontal="center" vertical="center"/>
    </xf>
    <xf numFmtId="165" fontId="28" fillId="4" borderId="21" xfId="4" applyNumberFormat="1" applyFont="1" applyFill="1" applyBorder="1" applyAlignment="1">
      <alignment horizontal="center" vertical="center"/>
    </xf>
    <xf numFmtId="165" fontId="28" fillId="4" borderId="23" xfId="4" applyNumberFormat="1" applyFont="1" applyFill="1" applyBorder="1" applyAlignment="1">
      <alignment horizontal="center" vertical="center"/>
    </xf>
    <xf numFmtId="165" fontId="28" fillId="4" borderId="28" xfId="4" applyNumberFormat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24" fillId="4" borderId="21" xfId="0" applyFont="1" applyFill="1" applyBorder="1" applyAlignment="1">
      <alignment horizontal="center" vertical="center" wrapText="1"/>
    </xf>
  </cellXfs>
  <cellStyles count="5">
    <cellStyle name="Įprastas" xfId="0" builtinId="0"/>
    <cellStyle name="Įprastas 2" xfId="1" xr:uid="{00000000-0005-0000-0000-000000000000}"/>
    <cellStyle name="Įprastas 3" xfId="2" xr:uid="{00000000-0005-0000-0000-000001000000}"/>
    <cellStyle name="Įprastas 3 2" xfId="3" xr:uid="{00000000-0005-0000-0000-000002000000}"/>
    <cellStyle name="Procentai" xfId="4" builtinId="5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8"/>
  <sheetViews>
    <sheetView topLeftCell="A38" zoomScale="120" zoomScaleNormal="120" workbookViewId="0">
      <selection activeCell="C83" sqref="C83"/>
    </sheetView>
  </sheetViews>
  <sheetFormatPr defaultRowHeight="14.5" x14ac:dyDescent="0.35"/>
  <cols>
    <col min="1" max="1" width="8" style="6" customWidth="1"/>
    <col min="2" max="2" width="82.1796875" customWidth="1"/>
    <col min="3" max="3" width="24.1796875" customWidth="1"/>
  </cols>
  <sheetData>
    <row r="1" spans="1:3" x14ac:dyDescent="0.35">
      <c r="C1" s="15" t="s">
        <v>54</v>
      </c>
    </row>
    <row r="2" spans="1:3" x14ac:dyDescent="0.35">
      <c r="C2" s="90" t="s">
        <v>129</v>
      </c>
    </row>
    <row r="3" spans="1:3" ht="19.5" customHeight="1" x14ac:dyDescent="0.35">
      <c r="C3" s="90" t="s">
        <v>134</v>
      </c>
    </row>
    <row r="4" spans="1:3" ht="12" customHeight="1" x14ac:dyDescent="0.35">
      <c r="C4" s="90" t="s">
        <v>128</v>
      </c>
    </row>
    <row r="5" spans="1:3" ht="12" customHeight="1" x14ac:dyDescent="0.35">
      <c r="C5" s="90" t="s">
        <v>55</v>
      </c>
    </row>
    <row r="6" spans="1:3" ht="35.25" customHeight="1" x14ac:dyDescent="0.35">
      <c r="A6" s="179" t="s">
        <v>122</v>
      </c>
      <c r="B6" s="179"/>
      <c r="C6" s="179"/>
    </row>
    <row r="7" spans="1:3" ht="35.25" customHeight="1" thickBot="1" x14ac:dyDescent="0.4">
      <c r="A7" s="106"/>
      <c r="B7" s="106"/>
      <c r="C7" s="97" t="s">
        <v>74</v>
      </c>
    </row>
    <row r="8" spans="1:3" s="32" customFormat="1" ht="29.25" customHeight="1" x14ac:dyDescent="0.45">
      <c r="A8" s="180" t="s">
        <v>0</v>
      </c>
      <c r="B8" s="182" t="s">
        <v>1</v>
      </c>
      <c r="C8" s="184" t="s">
        <v>135</v>
      </c>
    </row>
    <row r="9" spans="1:3" ht="46.4" customHeight="1" thickBot="1" x14ac:dyDescent="0.4">
      <c r="A9" s="181"/>
      <c r="B9" s="183"/>
      <c r="C9" s="185"/>
    </row>
    <row r="10" spans="1:3" ht="34.5" customHeight="1" thickBot="1" x14ac:dyDescent="0.4">
      <c r="A10" s="30" t="s">
        <v>2</v>
      </c>
      <c r="B10" s="31" t="s">
        <v>3</v>
      </c>
      <c r="C10" s="41">
        <f>SUM(C11,C13,C17)</f>
        <v>15089</v>
      </c>
    </row>
    <row r="11" spans="1:3" ht="33" customHeight="1" thickBot="1" x14ac:dyDescent="0.4">
      <c r="A11" s="27" t="s">
        <v>4</v>
      </c>
      <c r="B11" s="28" t="s">
        <v>5</v>
      </c>
      <c r="C11" s="42">
        <f>SUM(C12:C12)</f>
        <v>14949</v>
      </c>
    </row>
    <row r="12" spans="1:3" ht="22.4" customHeight="1" x14ac:dyDescent="0.35">
      <c r="A12" s="7" t="s">
        <v>6</v>
      </c>
      <c r="B12" s="2" t="s">
        <v>5</v>
      </c>
      <c r="C12" s="43">
        <v>14949</v>
      </c>
    </row>
    <row r="13" spans="1:3" ht="22.4" customHeight="1" thickBot="1" x14ac:dyDescent="0.4">
      <c r="A13" s="58" t="s">
        <v>7</v>
      </c>
      <c r="B13" s="1" t="s">
        <v>8</v>
      </c>
      <c r="C13" s="44">
        <f>SUM(C14:C16)</f>
        <v>118</v>
      </c>
    </row>
    <row r="14" spans="1:3" ht="26.15" customHeight="1" x14ac:dyDescent="0.35">
      <c r="A14" s="7" t="s">
        <v>9</v>
      </c>
      <c r="B14" s="3" t="s">
        <v>10</v>
      </c>
      <c r="C14" s="45">
        <v>11</v>
      </c>
    </row>
    <row r="15" spans="1:3" ht="33.75" customHeight="1" x14ac:dyDescent="0.35">
      <c r="A15" s="9" t="s">
        <v>11</v>
      </c>
      <c r="B15" s="4" t="s">
        <v>13</v>
      </c>
      <c r="C15" s="71">
        <v>2</v>
      </c>
    </row>
    <row r="16" spans="1:3" ht="30.75" customHeight="1" thickBot="1" x14ac:dyDescent="0.4">
      <c r="A16" s="10" t="s">
        <v>81</v>
      </c>
      <c r="B16" s="5" t="s">
        <v>12</v>
      </c>
      <c r="C16" s="46">
        <v>105</v>
      </c>
    </row>
    <row r="17" spans="1:3" ht="30" customHeight="1" thickBot="1" x14ac:dyDescent="0.4">
      <c r="A17" s="58" t="s">
        <v>14</v>
      </c>
      <c r="B17" s="1" t="s">
        <v>15</v>
      </c>
      <c r="C17" s="44">
        <f>SUM(C18:C18)</f>
        <v>22</v>
      </c>
    </row>
    <row r="18" spans="1:3" ht="29.25" customHeight="1" thickBot="1" x14ac:dyDescent="0.4">
      <c r="A18" s="7" t="s">
        <v>16</v>
      </c>
      <c r="B18" s="3" t="s">
        <v>17</v>
      </c>
      <c r="C18" s="45">
        <v>22</v>
      </c>
    </row>
    <row r="19" spans="1:3" s="34" customFormat="1" ht="30.65" customHeight="1" thickBot="1" x14ac:dyDescent="0.4">
      <c r="A19" s="33" t="s">
        <v>20</v>
      </c>
      <c r="B19" s="25" t="s">
        <v>85</v>
      </c>
      <c r="C19" s="48">
        <f>SUM(C20,C72)</f>
        <v>11480.529</v>
      </c>
    </row>
    <row r="20" spans="1:3" ht="33.75" customHeight="1" x14ac:dyDescent="0.35">
      <c r="A20" s="19" t="s">
        <v>21</v>
      </c>
      <c r="B20" s="20" t="s">
        <v>57</v>
      </c>
      <c r="C20" s="49">
        <f>SUM(C22,C44,C45:C45,C46,C48,C50,C69,C70)</f>
        <v>8826.241</v>
      </c>
    </row>
    <row r="21" spans="1:3" ht="23.25" customHeight="1" x14ac:dyDescent="0.35">
      <c r="A21" s="22" t="s">
        <v>58</v>
      </c>
      <c r="B21" s="23" t="s">
        <v>59</v>
      </c>
      <c r="C21" s="50">
        <f>SUM(C22,C44,C45)</f>
        <v>7547.2780000000002</v>
      </c>
    </row>
    <row r="22" spans="1:3" ht="27.75" customHeight="1" x14ac:dyDescent="0.35">
      <c r="A22" s="9" t="s">
        <v>60</v>
      </c>
      <c r="B22" s="12" t="s">
        <v>22</v>
      </c>
      <c r="C22" s="71">
        <f>SUM(C23:C43)</f>
        <v>1642.7780000000002</v>
      </c>
    </row>
    <row r="23" spans="1:3" ht="27.75" customHeight="1" x14ac:dyDescent="0.35">
      <c r="A23" s="16"/>
      <c r="B23" s="18" t="s">
        <v>23</v>
      </c>
      <c r="C23" s="51">
        <v>0.1</v>
      </c>
    </row>
    <row r="24" spans="1:3" ht="32.15" customHeight="1" x14ac:dyDescent="0.35">
      <c r="A24" s="11"/>
      <c r="B24" s="4" t="s">
        <v>98</v>
      </c>
      <c r="C24" s="76">
        <v>13.1</v>
      </c>
    </row>
    <row r="25" spans="1:3" ht="25.5" customHeight="1" x14ac:dyDescent="0.35">
      <c r="A25" s="11"/>
      <c r="B25" s="4" t="s">
        <v>24</v>
      </c>
      <c r="C25" s="76">
        <v>18.34</v>
      </c>
    </row>
    <row r="26" spans="1:3" ht="21" customHeight="1" x14ac:dyDescent="0.35">
      <c r="A26" s="11"/>
      <c r="B26" s="12" t="s">
        <v>25</v>
      </c>
      <c r="C26" s="71">
        <v>115.4</v>
      </c>
    </row>
    <row r="27" spans="1:3" ht="23.25" customHeight="1" x14ac:dyDescent="0.35">
      <c r="A27" s="11"/>
      <c r="B27" s="12" t="s">
        <v>56</v>
      </c>
      <c r="C27" s="71">
        <v>2.2999999999999998</v>
      </c>
    </row>
    <row r="28" spans="1:3" ht="23.25" customHeight="1" x14ac:dyDescent="0.35">
      <c r="A28" s="11"/>
      <c r="B28" s="12" t="s">
        <v>26</v>
      </c>
      <c r="C28" s="71">
        <v>335.6</v>
      </c>
    </row>
    <row r="29" spans="1:3" ht="26.15" customHeight="1" x14ac:dyDescent="0.35">
      <c r="A29" s="11"/>
      <c r="B29" s="12" t="s">
        <v>27</v>
      </c>
      <c r="C29" s="71">
        <v>679</v>
      </c>
    </row>
    <row r="30" spans="1:3" ht="22.5" customHeight="1" x14ac:dyDescent="0.35">
      <c r="A30" s="11"/>
      <c r="B30" s="4" t="s">
        <v>96</v>
      </c>
      <c r="C30" s="71">
        <v>16</v>
      </c>
    </row>
    <row r="31" spans="1:3" ht="22.5" customHeight="1" x14ac:dyDescent="0.35">
      <c r="A31" s="11"/>
      <c r="B31" s="4" t="s">
        <v>99</v>
      </c>
      <c r="C31" s="71">
        <v>181</v>
      </c>
    </row>
    <row r="32" spans="1:3" ht="27" customHeight="1" x14ac:dyDescent="0.35">
      <c r="A32" s="11"/>
      <c r="B32" s="4" t="s">
        <v>61</v>
      </c>
      <c r="C32" s="76">
        <v>167.5</v>
      </c>
    </row>
    <row r="33" spans="1:3" ht="25.5" customHeight="1" x14ac:dyDescent="0.35">
      <c r="A33" s="11"/>
      <c r="B33" s="4" t="s">
        <v>79</v>
      </c>
      <c r="C33" s="76">
        <v>1.7</v>
      </c>
    </row>
    <row r="34" spans="1:3" ht="25.5" customHeight="1" x14ac:dyDescent="0.35">
      <c r="A34" s="11"/>
      <c r="B34" s="4" t="s">
        <v>28</v>
      </c>
      <c r="C34" s="71">
        <v>24.8</v>
      </c>
    </row>
    <row r="35" spans="1:3" ht="35.25" customHeight="1" x14ac:dyDescent="0.35">
      <c r="A35" s="11"/>
      <c r="B35" s="4" t="s">
        <v>29</v>
      </c>
      <c r="C35" s="71">
        <v>18.600000000000001</v>
      </c>
    </row>
    <row r="36" spans="1:3" ht="24.75" customHeight="1" x14ac:dyDescent="0.35">
      <c r="A36" s="11"/>
      <c r="B36" s="4" t="s">
        <v>30</v>
      </c>
      <c r="C36" s="71">
        <v>0.3</v>
      </c>
    </row>
    <row r="37" spans="1:3" ht="31" x14ac:dyDescent="0.35">
      <c r="A37" s="11"/>
      <c r="B37" s="4" t="s">
        <v>32</v>
      </c>
      <c r="C37" s="71">
        <v>4</v>
      </c>
    </row>
    <row r="38" spans="1:3" ht="24" customHeight="1" x14ac:dyDescent="0.35">
      <c r="A38" s="11"/>
      <c r="B38" s="4" t="s">
        <v>31</v>
      </c>
      <c r="C38" s="71">
        <v>24.2</v>
      </c>
    </row>
    <row r="39" spans="1:3" ht="32.15" customHeight="1" x14ac:dyDescent="0.35">
      <c r="A39" s="11"/>
      <c r="B39" s="4" t="s">
        <v>33</v>
      </c>
      <c r="C39" s="76">
        <v>1.45</v>
      </c>
    </row>
    <row r="40" spans="1:3" ht="21" customHeight="1" x14ac:dyDescent="0.35">
      <c r="A40" s="11"/>
      <c r="B40" s="4" t="s">
        <v>34</v>
      </c>
      <c r="C40" s="76">
        <v>6.1</v>
      </c>
    </row>
    <row r="41" spans="1:3" ht="29.25" customHeight="1" x14ac:dyDescent="0.35">
      <c r="A41" s="11"/>
      <c r="B41" s="4" t="s">
        <v>109</v>
      </c>
      <c r="C41" s="76">
        <v>1.0820000000000001</v>
      </c>
    </row>
    <row r="42" spans="1:3" ht="29.25" customHeight="1" x14ac:dyDescent="0.35">
      <c r="A42" s="11"/>
      <c r="B42" s="4" t="s">
        <v>35</v>
      </c>
      <c r="C42" s="71">
        <v>9.4</v>
      </c>
    </row>
    <row r="43" spans="1:3" ht="49" customHeight="1" x14ac:dyDescent="0.35">
      <c r="A43" s="17"/>
      <c r="B43" s="4" t="s">
        <v>116</v>
      </c>
      <c r="C43" s="102">
        <v>22.806000000000001</v>
      </c>
    </row>
    <row r="44" spans="1:3" ht="36" customHeight="1" x14ac:dyDescent="0.35">
      <c r="A44" s="17" t="s">
        <v>62</v>
      </c>
      <c r="B44" s="38" t="s">
        <v>97</v>
      </c>
      <c r="C44" s="51">
        <v>5876.9</v>
      </c>
    </row>
    <row r="45" spans="1:3" ht="36" customHeight="1" thickBot="1" x14ac:dyDescent="0.4">
      <c r="A45" s="9" t="s">
        <v>63</v>
      </c>
      <c r="B45" s="37" t="s">
        <v>37</v>
      </c>
      <c r="C45" s="71">
        <v>27.6</v>
      </c>
    </row>
    <row r="46" spans="1:3" s="34" customFormat="1" ht="48.65" customHeight="1" thickBot="1" x14ac:dyDescent="0.4">
      <c r="A46" s="67" t="s">
        <v>64</v>
      </c>
      <c r="B46" s="68" t="s">
        <v>95</v>
      </c>
      <c r="C46" s="103">
        <v>252.46199999999999</v>
      </c>
    </row>
    <row r="47" spans="1:3" s="34" customFormat="1" ht="28.5" customHeight="1" thickBot="1" x14ac:dyDescent="0.4">
      <c r="A47" s="21"/>
      <c r="B47" s="79" t="s">
        <v>78</v>
      </c>
      <c r="C47" s="64">
        <v>8.08</v>
      </c>
    </row>
    <row r="48" spans="1:3" s="34" customFormat="1" ht="47.15" hidden="1" customHeight="1" thickBot="1" x14ac:dyDescent="0.4">
      <c r="A48" s="21" t="s">
        <v>75</v>
      </c>
      <c r="B48" s="77" t="s">
        <v>108</v>
      </c>
      <c r="C48" s="52">
        <f>SUM(C49)</f>
        <v>0</v>
      </c>
    </row>
    <row r="49" spans="1:3" s="34" customFormat="1" ht="28.5" hidden="1" customHeight="1" thickBot="1" x14ac:dyDescent="0.4">
      <c r="A49" s="21"/>
      <c r="B49" s="78" t="s">
        <v>84</v>
      </c>
      <c r="C49" s="95">
        <v>0</v>
      </c>
    </row>
    <row r="50" spans="1:3" s="34" customFormat="1" ht="28.5" customHeight="1" thickBot="1" x14ac:dyDescent="0.4">
      <c r="A50" s="21" t="s">
        <v>75</v>
      </c>
      <c r="B50" s="63" t="s">
        <v>107</v>
      </c>
      <c r="C50" s="104">
        <f>SUM(C53:C68)</f>
        <v>930.50099999999998</v>
      </c>
    </row>
    <row r="51" spans="1:3" s="34" customFormat="1" ht="77.5" hidden="1" customHeight="1" x14ac:dyDescent="0.35">
      <c r="A51" s="60"/>
      <c r="B51" s="61" t="s">
        <v>80</v>
      </c>
      <c r="C51" s="62"/>
    </row>
    <row r="52" spans="1:3" s="34" customFormat="1" ht="28.5" hidden="1" customHeight="1" x14ac:dyDescent="0.35">
      <c r="A52" s="24"/>
      <c r="B52" s="61" t="s">
        <v>83</v>
      </c>
      <c r="C52" s="65"/>
    </row>
    <row r="53" spans="1:3" s="29" customFormat="1" ht="53.5" customHeight="1" x14ac:dyDescent="0.35">
      <c r="A53" s="186"/>
      <c r="B53" s="66" t="s">
        <v>115</v>
      </c>
      <c r="C53" s="99">
        <v>56.6</v>
      </c>
    </row>
    <row r="54" spans="1:3" s="29" customFormat="1" ht="27" customHeight="1" x14ac:dyDescent="0.35">
      <c r="A54" s="186"/>
      <c r="B54" s="66" t="s">
        <v>117</v>
      </c>
      <c r="C54" s="99">
        <v>97.8</v>
      </c>
    </row>
    <row r="55" spans="1:3" s="29" customFormat="1" ht="36.65" customHeight="1" x14ac:dyDescent="0.35">
      <c r="A55" s="186"/>
      <c r="B55" s="66" t="s">
        <v>126</v>
      </c>
      <c r="C55" s="99">
        <v>7.5359999999999996</v>
      </c>
    </row>
    <row r="56" spans="1:3" s="29" customFormat="1" ht="37.4" customHeight="1" x14ac:dyDescent="0.35">
      <c r="A56" s="186"/>
      <c r="B56" s="66" t="s">
        <v>118</v>
      </c>
      <c r="C56" s="99">
        <v>21.277999999999999</v>
      </c>
    </row>
    <row r="57" spans="1:3" s="29" customFormat="1" ht="45" customHeight="1" x14ac:dyDescent="0.35">
      <c r="A57" s="186"/>
      <c r="B57" s="66" t="s">
        <v>120</v>
      </c>
      <c r="C57" s="99">
        <v>14</v>
      </c>
    </row>
    <row r="58" spans="1:3" s="29" customFormat="1" ht="45" customHeight="1" x14ac:dyDescent="0.35">
      <c r="A58" s="186"/>
      <c r="B58" s="66" t="s">
        <v>121</v>
      </c>
      <c r="C58" s="99">
        <v>7.5</v>
      </c>
    </row>
    <row r="59" spans="1:3" s="29" customFormat="1" ht="45" customHeight="1" x14ac:dyDescent="0.35">
      <c r="A59" s="186"/>
      <c r="B59" s="66" t="s">
        <v>123</v>
      </c>
      <c r="C59" s="99">
        <v>11</v>
      </c>
    </row>
    <row r="60" spans="1:3" s="29" customFormat="1" ht="45" customHeight="1" x14ac:dyDescent="0.35">
      <c r="A60" s="186"/>
      <c r="B60" s="66" t="s">
        <v>125</v>
      </c>
      <c r="C60" s="99">
        <v>14.95</v>
      </c>
    </row>
    <row r="61" spans="1:3" s="29" customFormat="1" ht="60" customHeight="1" x14ac:dyDescent="0.35">
      <c r="A61" s="186"/>
      <c r="B61" s="66" t="s">
        <v>119</v>
      </c>
      <c r="C61" s="105">
        <v>3.5579999999999998</v>
      </c>
    </row>
    <row r="62" spans="1:3" s="29" customFormat="1" ht="39" customHeight="1" x14ac:dyDescent="0.35">
      <c r="A62" s="186"/>
      <c r="B62" s="66" t="s">
        <v>132</v>
      </c>
      <c r="C62" s="105">
        <v>613.5</v>
      </c>
    </row>
    <row r="63" spans="1:3" ht="60" customHeight="1" x14ac:dyDescent="0.35">
      <c r="A63" s="186"/>
      <c r="B63" s="66" t="s">
        <v>133</v>
      </c>
      <c r="C63" s="105">
        <v>1.038</v>
      </c>
    </row>
    <row r="64" spans="1:3" s="29" customFormat="1" ht="40" customHeight="1" x14ac:dyDescent="0.35">
      <c r="A64" s="186"/>
      <c r="B64" s="66" t="s">
        <v>131</v>
      </c>
      <c r="C64" s="105">
        <v>30.024000000000001</v>
      </c>
    </row>
    <row r="65" spans="1:3" s="29" customFormat="1" ht="40" customHeight="1" x14ac:dyDescent="0.35">
      <c r="A65" s="186"/>
      <c r="B65" s="66" t="s">
        <v>136</v>
      </c>
      <c r="C65" s="105">
        <v>4.8099999999999996</v>
      </c>
    </row>
    <row r="66" spans="1:3" s="29" customFormat="1" ht="40" customHeight="1" x14ac:dyDescent="0.35">
      <c r="A66" s="186"/>
      <c r="B66" s="66" t="s">
        <v>137</v>
      </c>
      <c r="C66" s="105">
        <v>3.5049999999999999</v>
      </c>
    </row>
    <row r="67" spans="1:3" s="29" customFormat="1" ht="40" customHeight="1" x14ac:dyDescent="0.35">
      <c r="A67" s="186"/>
      <c r="B67" s="66" t="s">
        <v>138</v>
      </c>
      <c r="C67" s="105">
        <v>30.032</v>
      </c>
    </row>
    <row r="68" spans="1:3" s="29" customFormat="1" ht="39" customHeight="1" thickBot="1" x14ac:dyDescent="0.4">
      <c r="A68" s="187"/>
      <c r="B68" s="66" t="s">
        <v>127</v>
      </c>
      <c r="C68" s="109">
        <v>13.37</v>
      </c>
    </row>
    <row r="69" spans="1:3" s="34" customFormat="1" ht="48" customHeight="1" thickBot="1" x14ac:dyDescent="0.4">
      <c r="A69" s="67" t="s">
        <v>100</v>
      </c>
      <c r="B69" s="56" t="s">
        <v>73</v>
      </c>
      <c r="C69" s="91">
        <v>96</v>
      </c>
    </row>
    <row r="70" spans="1:3" ht="9" hidden="1" customHeight="1" x14ac:dyDescent="0.35">
      <c r="A70" s="84" t="s">
        <v>104</v>
      </c>
      <c r="B70" s="89" t="s">
        <v>101</v>
      </c>
      <c r="C70" s="86">
        <f>SUM(C71)</f>
        <v>0</v>
      </c>
    </row>
    <row r="71" spans="1:3" ht="9" hidden="1" customHeight="1" thickBot="1" x14ac:dyDescent="0.4">
      <c r="A71" s="21"/>
      <c r="B71" s="92" t="s">
        <v>103</v>
      </c>
      <c r="C71" s="65"/>
    </row>
    <row r="72" spans="1:3" s="32" customFormat="1" ht="20.5" customHeight="1" thickBot="1" x14ac:dyDescent="0.5">
      <c r="A72" s="13" t="s">
        <v>36</v>
      </c>
      <c r="B72" s="35" t="s">
        <v>130</v>
      </c>
      <c r="C72" s="40">
        <f>SUM(C73,C74,C76,C80,C81)</f>
        <v>2654.288</v>
      </c>
    </row>
    <row r="73" spans="1:3" ht="29.5" customHeight="1" thickBot="1" x14ac:dyDescent="0.4">
      <c r="A73" s="82" t="s">
        <v>65</v>
      </c>
      <c r="B73" s="83" t="s">
        <v>94</v>
      </c>
      <c r="C73" s="107">
        <v>101.90600000000001</v>
      </c>
    </row>
    <row r="74" spans="1:3" ht="9" hidden="1" customHeight="1" x14ac:dyDescent="0.35">
      <c r="A74" s="84" t="s">
        <v>72</v>
      </c>
      <c r="B74" s="85" t="s">
        <v>108</v>
      </c>
      <c r="C74" s="86">
        <f>SUM(C75:C75)</f>
        <v>0</v>
      </c>
    </row>
    <row r="75" spans="1:3" ht="9" hidden="1" customHeight="1" thickBot="1" x14ac:dyDescent="0.4">
      <c r="A75" s="8"/>
      <c r="B75" s="73" t="s">
        <v>84</v>
      </c>
      <c r="C75" s="96"/>
    </row>
    <row r="76" spans="1:3" ht="9" hidden="1" customHeight="1" x14ac:dyDescent="0.35">
      <c r="A76" s="88" t="s">
        <v>82</v>
      </c>
      <c r="B76" s="89" t="s">
        <v>110</v>
      </c>
      <c r="C76" s="86">
        <f>SUM(C77:C79)</f>
        <v>0</v>
      </c>
    </row>
    <row r="77" spans="1:3" ht="9" hidden="1" customHeight="1" x14ac:dyDescent="0.35">
      <c r="A77" s="82"/>
      <c r="B77" s="12" t="s">
        <v>102</v>
      </c>
      <c r="C77" s="87"/>
    </row>
    <row r="78" spans="1:3" ht="9" hidden="1" customHeight="1" x14ac:dyDescent="0.35">
      <c r="A78" s="82"/>
      <c r="B78" s="12" t="s">
        <v>38</v>
      </c>
      <c r="C78" s="71"/>
    </row>
    <row r="79" spans="1:3" ht="9" hidden="1" customHeight="1" thickBot="1" x14ac:dyDescent="0.4">
      <c r="A79" s="8"/>
      <c r="B79" s="80" t="s">
        <v>103</v>
      </c>
      <c r="C79" s="74">
        <v>0</v>
      </c>
    </row>
    <row r="80" spans="1:3" ht="51.65" customHeight="1" thickBot="1" x14ac:dyDescent="0.4">
      <c r="A80" s="55" t="s">
        <v>72</v>
      </c>
      <c r="B80" s="56" t="s">
        <v>73</v>
      </c>
      <c r="C80" s="72">
        <v>810.3</v>
      </c>
    </row>
    <row r="81" spans="1:4" ht="30.65" customHeight="1" thickBot="1" x14ac:dyDescent="0.4">
      <c r="A81" s="55" t="s">
        <v>82</v>
      </c>
      <c r="B81" s="77" t="s">
        <v>107</v>
      </c>
      <c r="C81" s="72">
        <f>SUM(C82:C85)</f>
        <v>1742.0820000000001</v>
      </c>
    </row>
    <row r="82" spans="1:4" ht="43" customHeight="1" x14ac:dyDescent="0.35">
      <c r="A82" s="177"/>
      <c r="B82" s="66" t="s">
        <v>119</v>
      </c>
      <c r="C82" s="101">
        <v>285.05399999999997</v>
      </c>
    </row>
    <row r="83" spans="1:4" ht="32.5" customHeight="1" x14ac:dyDescent="0.35">
      <c r="A83" s="177"/>
      <c r="B83" s="61" t="s">
        <v>124</v>
      </c>
      <c r="C83" s="100">
        <v>1291.1980000000001</v>
      </c>
    </row>
    <row r="84" spans="1:4" ht="32.5" customHeight="1" x14ac:dyDescent="0.35">
      <c r="A84" s="177"/>
      <c r="B84" s="66" t="s">
        <v>132</v>
      </c>
      <c r="C84" s="110">
        <v>124.2</v>
      </c>
    </row>
    <row r="85" spans="1:4" ht="33.65" customHeight="1" thickBot="1" x14ac:dyDescent="0.4">
      <c r="A85" s="178"/>
      <c r="B85" s="66" t="s">
        <v>127</v>
      </c>
      <c r="C85" s="109">
        <v>41.63</v>
      </c>
    </row>
    <row r="86" spans="1:4" ht="27.75" customHeight="1" thickBot="1" x14ac:dyDescent="0.4">
      <c r="A86" s="33" t="s">
        <v>39</v>
      </c>
      <c r="B86" s="25" t="s">
        <v>40</v>
      </c>
      <c r="C86" s="48">
        <f>SUM(C87,C92,C99,C98)</f>
        <v>1734.5</v>
      </c>
    </row>
    <row r="87" spans="1:4" ht="26.25" customHeight="1" thickBot="1" x14ac:dyDescent="0.4">
      <c r="A87" s="58" t="s">
        <v>41</v>
      </c>
      <c r="B87" s="1" t="s">
        <v>42</v>
      </c>
      <c r="C87" s="44">
        <f>SUM(C88:C91)</f>
        <v>80</v>
      </c>
    </row>
    <row r="88" spans="1:4" ht="30" customHeight="1" x14ac:dyDescent="0.35">
      <c r="A88" s="7" t="s">
        <v>43</v>
      </c>
      <c r="B88" s="4" t="s">
        <v>86</v>
      </c>
      <c r="C88" s="45">
        <v>65</v>
      </c>
    </row>
    <row r="89" spans="1:4" ht="30" customHeight="1" x14ac:dyDescent="0.35">
      <c r="A89" s="9" t="s">
        <v>44</v>
      </c>
      <c r="B89" s="18" t="s">
        <v>77</v>
      </c>
      <c r="C89" s="51">
        <v>0</v>
      </c>
    </row>
    <row r="90" spans="1:4" ht="30" customHeight="1" x14ac:dyDescent="0.35">
      <c r="A90" s="9" t="s">
        <v>45</v>
      </c>
      <c r="B90" s="4" t="s">
        <v>87</v>
      </c>
      <c r="C90" s="71">
        <v>0.8</v>
      </c>
    </row>
    <row r="91" spans="1:4" ht="30" customHeight="1" thickBot="1" x14ac:dyDescent="0.4">
      <c r="A91" s="10" t="s">
        <v>46</v>
      </c>
      <c r="B91" s="5" t="s">
        <v>66</v>
      </c>
      <c r="C91" s="46">
        <v>14.2</v>
      </c>
    </row>
    <row r="92" spans="1:4" ht="27.75" customHeight="1" thickBot="1" x14ac:dyDescent="0.4">
      <c r="A92" s="57" t="s">
        <v>47</v>
      </c>
      <c r="B92" s="59" t="s">
        <v>48</v>
      </c>
      <c r="C92" s="53">
        <f>SUM(C93:C97)</f>
        <v>1614.7</v>
      </c>
      <c r="D92" s="98"/>
    </row>
    <row r="93" spans="1:4" s="32" customFormat="1" ht="27.75" customHeight="1" x14ac:dyDescent="0.45">
      <c r="A93" s="7" t="s">
        <v>49</v>
      </c>
      <c r="B93" s="2" t="s">
        <v>113</v>
      </c>
      <c r="C93" s="75">
        <v>86.6</v>
      </c>
    </row>
    <row r="94" spans="1:4" s="32" customFormat="1" ht="23.9" customHeight="1" x14ac:dyDescent="0.45">
      <c r="A94" s="9" t="s">
        <v>50</v>
      </c>
      <c r="B94" s="38" t="s">
        <v>88</v>
      </c>
      <c r="C94" s="76">
        <v>151.9</v>
      </c>
    </row>
    <row r="95" spans="1:4" s="32" customFormat="1" ht="23.9" customHeight="1" x14ac:dyDescent="0.45">
      <c r="A95" s="16" t="s">
        <v>51</v>
      </c>
      <c r="B95" s="81" t="s">
        <v>67</v>
      </c>
      <c r="C95" s="47">
        <v>719</v>
      </c>
    </row>
    <row r="96" spans="1:4" ht="29.9" customHeight="1" x14ac:dyDescent="0.35">
      <c r="A96" s="16" t="s">
        <v>89</v>
      </c>
      <c r="B96" s="4" t="s">
        <v>18</v>
      </c>
      <c r="C96" s="71">
        <v>3.2</v>
      </c>
    </row>
    <row r="97" spans="1:3" ht="23.25" customHeight="1" thickBot="1" x14ac:dyDescent="0.4">
      <c r="A97" s="10" t="s">
        <v>90</v>
      </c>
      <c r="B97" s="5" t="s">
        <v>19</v>
      </c>
      <c r="C97" s="46">
        <v>654</v>
      </c>
    </row>
    <row r="98" spans="1:3" ht="23.25" hidden="1" customHeight="1" x14ac:dyDescent="0.35">
      <c r="A98" s="58" t="s">
        <v>52</v>
      </c>
      <c r="B98" s="1" t="s">
        <v>105</v>
      </c>
      <c r="C98" s="44">
        <v>0</v>
      </c>
    </row>
    <row r="99" spans="1:3" s="54" customFormat="1" ht="27" hidden="1" customHeight="1" thickBot="1" x14ac:dyDescent="0.4">
      <c r="A99" s="58" t="s">
        <v>114</v>
      </c>
      <c r="B99" s="1" t="s">
        <v>53</v>
      </c>
      <c r="C99" s="44">
        <v>39.799999999999997</v>
      </c>
    </row>
    <row r="100" spans="1:3" ht="28.5" customHeight="1" thickBot="1" x14ac:dyDescent="0.4">
      <c r="A100" s="30" t="s">
        <v>69</v>
      </c>
      <c r="B100" s="31" t="s">
        <v>68</v>
      </c>
      <c r="C100" s="41">
        <v>60</v>
      </c>
    </row>
    <row r="101" spans="1:3" ht="15.5" x14ac:dyDescent="0.35">
      <c r="A101" s="7" t="s">
        <v>91</v>
      </c>
      <c r="B101" s="3" t="s">
        <v>92</v>
      </c>
      <c r="C101" s="93"/>
    </row>
    <row r="102" spans="1:3" ht="16" thickBot="1" x14ac:dyDescent="0.4">
      <c r="A102" s="8" t="s">
        <v>106</v>
      </c>
      <c r="B102" s="80" t="s">
        <v>93</v>
      </c>
      <c r="C102" s="94">
        <v>61</v>
      </c>
    </row>
    <row r="103" spans="1:3" ht="18" thickBot="1" x14ac:dyDescent="0.4">
      <c r="A103" s="14"/>
      <c r="B103" s="25" t="s">
        <v>70</v>
      </c>
      <c r="C103" s="48">
        <f>SUM(C86,C19,C10,C100)</f>
        <v>28364.029000000002</v>
      </c>
    </row>
    <row r="104" spans="1:3" ht="18" thickBot="1" x14ac:dyDescent="0.4">
      <c r="A104" s="39" t="s">
        <v>76</v>
      </c>
      <c r="B104" s="69" t="s">
        <v>111</v>
      </c>
      <c r="C104" s="44">
        <v>5952.3649999999998</v>
      </c>
    </row>
    <row r="105" spans="1:3" ht="20.5" thickBot="1" x14ac:dyDescent="0.4">
      <c r="A105" s="13"/>
      <c r="B105" s="26" t="s">
        <v>112</v>
      </c>
      <c r="C105" s="48">
        <f>SUM(C103:C104)</f>
        <v>34316.394</v>
      </c>
    </row>
    <row r="106" spans="1:3" ht="15.5" thickBot="1" x14ac:dyDescent="0.4">
      <c r="A106" s="13"/>
      <c r="B106" s="35" t="s">
        <v>71</v>
      </c>
      <c r="C106" s="40">
        <v>760.21799999999996</v>
      </c>
    </row>
    <row r="107" spans="1:3" x14ac:dyDescent="0.35">
      <c r="B107" s="36"/>
    </row>
    <row r="108" spans="1:3" x14ac:dyDescent="0.35">
      <c r="C108" s="70">
        <f>SUM(C105:C106)</f>
        <v>35076.612000000001</v>
      </c>
    </row>
  </sheetData>
  <mergeCells count="6">
    <mergeCell ref="A82:A85"/>
    <mergeCell ref="A6:C6"/>
    <mergeCell ref="A8:A9"/>
    <mergeCell ref="B8:B9"/>
    <mergeCell ref="C8:C9"/>
    <mergeCell ref="A53:A68"/>
  </mergeCells>
  <pageMargins left="0.9055118110236221" right="0.11811023622047245" top="0.55118110236220474" bottom="0.55118110236220474" header="0.31496062992125984" footer="0.31496062992125984"/>
  <pageSetup paperSize="9" scale="65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192E1-A990-4BA1-A65F-19C1E35E46AA}">
  <sheetPr>
    <pageSetUpPr fitToPage="1"/>
  </sheetPr>
  <dimension ref="A1:J82"/>
  <sheetViews>
    <sheetView tabSelected="1" topLeftCell="A4" workbookViewId="0">
      <selection activeCell="E36" sqref="E1:E1048576"/>
    </sheetView>
  </sheetViews>
  <sheetFormatPr defaultRowHeight="14.5" x14ac:dyDescent="0.35"/>
  <cols>
    <col min="1" max="1" width="8" style="6" customWidth="1"/>
    <col min="2" max="2" width="76.90625" customWidth="1"/>
    <col min="3" max="3" width="18.453125" style="152" customWidth="1"/>
    <col min="4" max="4" width="17.453125" style="152" customWidth="1"/>
    <col min="5" max="5" width="16" style="152" hidden="1" customWidth="1"/>
    <col min="6" max="6" width="19.36328125" customWidth="1"/>
    <col min="7" max="7" width="10.6328125" customWidth="1"/>
    <col min="8" max="8" width="10.1796875" customWidth="1"/>
    <col min="9" max="9" width="10.6328125" customWidth="1"/>
    <col min="10" max="10" width="11.08984375" customWidth="1"/>
  </cols>
  <sheetData>
    <row r="1" spans="1:10" hidden="1" x14ac:dyDescent="0.35">
      <c r="F1" s="15" t="s">
        <v>54</v>
      </c>
    </row>
    <row r="2" spans="1:10" hidden="1" x14ac:dyDescent="0.35">
      <c r="F2" s="90" t="s">
        <v>139</v>
      </c>
    </row>
    <row r="3" spans="1:10" hidden="1" x14ac:dyDescent="0.35">
      <c r="F3" s="90" t="s">
        <v>55</v>
      </c>
    </row>
    <row r="4" spans="1:10" x14ac:dyDescent="0.35">
      <c r="F4" s="90"/>
    </row>
    <row r="5" spans="1:10" ht="15" x14ac:dyDescent="0.35">
      <c r="A5" s="179" t="s">
        <v>173</v>
      </c>
      <c r="B5" s="179"/>
      <c r="C5" s="179"/>
      <c r="D5" s="179"/>
      <c r="E5" s="179"/>
      <c r="F5" s="179"/>
    </row>
    <row r="6" spans="1:10" ht="15.5" thickBot="1" x14ac:dyDescent="0.4">
      <c r="A6" s="147"/>
      <c r="B6" s="147"/>
      <c r="C6" s="148"/>
      <c r="D6" s="148"/>
      <c r="E6" s="148"/>
      <c r="F6" s="97" t="s">
        <v>74</v>
      </c>
    </row>
    <row r="7" spans="1:10" ht="28.5" customHeight="1" x14ac:dyDescent="0.35">
      <c r="A7" s="180" t="s">
        <v>0</v>
      </c>
      <c r="B7" s="182" t="s">
        <v>1</v>
      </c>
      <c r="C7" s="184" t="s">
        <v>166</v>
      </c>
      <c r="D7" s="188" t="s">
        <v>167</v>
      </c>
      <c r="E7" s="188" t="s">
        <v>168</v>
      </c>
      <c r="F7" s="184" t="s">
        <v>140</v>
      </c>
      <c r="G7" s="190" t="s">
        <v>171</v>
      </c>
      <c r="H7" s="190"/>
      <c r="I7" s="191" t="s">
        <v>172</v>
      </c>
      <c r="J7" s="192"/>
    </row>
    <row r="8" spans="1:10" ht="31.5" customHeight="1" thickBot="1" x14ac:dyDescent="0.4">
      <c r="A8" s="181"/>
      <c r="B8" s="183"/>
      <c r="C8" s="185"/>
      <c r="D8" s="189"/>
      <c r="E8" s="189"/>
      <c r="F8" s="185"/>
      <c r="G8" s="149" t="s">
        <v>169</v>
      </c>
      <c r="H8" s="149" t="s">
        <v>170</v>
      </c>
      <c r="I8" s="150" t="s">
        <v>169</v>
      </c>
      <c r="J8" s="151" t="s">
        <v>170</v>
      </c>
    </row>
    <row r="9" spans="1:10" ht="18" thickBot="1" x14ac:dyDescent="0.4">
      <c r="A9" s="30" t="s">
        <v>2</v>
      </c>
      <c r="B9" s="31" t="s">
        <v>3</v>
      </c>
      <c r="C9" s="41">
        <f t="shared" ref="C9:E9" si="0">SUM(C10,C13,C17)</f>
        <v>15089</v>
      </c>
      <c r="D9" s="41">
        <f t="shared" si="0"/>
        <v>16084</v>
      </c>
      <c r="E9" s="41">
        <f t="shared" si="0"/>
        <v>17422.668999999998</v>
      </c>
      <c r="F9" s="41">
        <f>SUM(F10,F13,F17)</f>
        <v>18217.400000000001</v>
      </c>
      <c r="G9" s="161">
        <f>F9-C9</f>
        <v>3128.4000000000015</v>
      </c>
      <c r="H9" s="165">
        <f>F9/C9-1</f>
        <v>0.20732984293193724</v>
      </c>
      <c r="I9" s="169">
        <f>F9-D9</f>
        <v>2133.4000000000015</v>
      </c>
      <c r="J9" s="173">
        <f>F9/D9-1</f>
        <v>0.13264113404625721</v>
      </c>
    </row>
    <row r="10" spans="1:10" ht="22.5" customHeight="1" thickBot="1" x14ac:dyDescent="0.4">
      <c r="A10" s="58" t="s">
        <v>4</v>
      </c>
      <c r="B10" s="1" t="s">
        <v>5</v>
      </c>
      <c r="C10" s="44">
        <f t="shared" ref="C10:E10" si="1">SUM(C11:C12)</f>
        <v>14949</v>
      </c>
      <c r="D10" s="44">
        <f t="shared" si="1"/>
        <v>15906</v>
      </c>
      <c r="E10" s="44">
        <f t="shared" si="1"/>
        <v>17100.028999999999</v>
      </c>
      <c r="F10" s="44">
        <f>SUM(F11:F12)</f>
        <v>17960</v>
      </c>
      <c r="G10" s="161">
        <f t="shared" ref="G10:G75" si="2">F10-C10</f>
        <v>3011</v>
      </c>
      <c r="H10" s="165">
        <f t="shared" ref="H10:H71" si="3">F10/C10-1</f>
        <v>0.20141815506053917</v>
      </c>
      <c r="I10" s="169">
        <f t="shared" ref="I10:I73" si="4">F10-D10</f>
        <v>2054</v>
      </c>
      <c r="J10" s="173">
        <f t="shared" ref="J10:J71" si="5">F10/D10-1</f>
        <v>0.12913366025399231</v>
      </c>
    </row>
    <row r="11" spans="1:10" ht="24.65" customHeight="1" x14ac:dyDescent="0.35">
      <c r="A11" s="7" t="s">
        <v>6</v>
      </c>
      <c r="B11" s="2" t="s">
        <v>141</v>
      </c>
      <c r="C11" s="43">
        <v>14949</v>
      </c>
      <c r="D11" s="43">
        <v>15906</v>
      </c>
      <c r="E11" s="43">
        <v>17100.028999999999</v>
      </c>
      <c r="F11" s="43">
        <v>17949</v>
      </c>
      <c r="G11" s="162">
        <f t="shared" si="2"/>
        <v>3000</v>
      </c>
      <c r="H11" s="166">
        <f t="shared" si="3"/>
        <v>0.20068231988761798</v>
      </c>
      <c r="I11" s="170">
        <f t="shared" si="4"/>
        <v>2043</v>
      </c>
      <c r="J11" s="174">
        <f t="shared" si="5"/>
        <v>0.12844209732176548</v>
      </c>
    </row>
    <row r="12" spans="1:10" ht="31.5" thickBot="1" x14ac:dyDescent="0.4">
      <c r="A12" s="16" t="s">
        <v>142</v>
      </c>
      <c r="B12" s="127" t="s">
        <v>143</v>
      </c>
      <c r="C12" s="47"/>
      <c r="D12" s="47"/>
      <c r="E12" s="47"/>
      <c r="F12" s="47">
        <v>11</v>
      </c>
      <c r="G12" s="164">
        <f t="shared" si="2"/>
        <v>11</v>
      </c>
      <c r="H12" s="167"/>
      <c r="I12" s="171">
        <f t="shared" si="4"/>
        <v>11</v>
      </c>
      <c r="J12" s="175"/>
    </row>
    <row r="13" spans="1:10" ht="15.5" thickBot="1" x14ac:dyDescent="0.4">
      <c r="A13" s="13" t="s">
        <v>7</v>
      </c>
      <c r="B13" s="35" t="s">
        <v>8</v>
      </c>
      <c r="C13" s="40">
        <f t="shared" ref="C13:E13" si="6">SUM(C14:C16)</f>
        <v>118</v>
      </c>
      <c r="D13" s="40">
        <f t="shared" si="6"/>
        <v>156</v>
      </c>
      <c r="E13" s="40">
        <f t="shared" si="6"/>
        <v>303.18200000000002</v>
      </c>
      <c r="F13" s="40">
        <f>SUM(F14:F16)</f>
        <v>235.4</v>
      </c>
      <c r="G13" s="161">
        <f t="shared" si="2"/>
        <v>117.4</v>
      </c>
      <c r="H13" s="165">
        <f t="shared" si="3"/>
        <v>0.9949152542372881</v>
      </c>
      <c r="I13" s="169">
        <f t="shared" si="4"/>
        <v>79.400000000000006</v>
      </c>
      <c r="J13" s="173">
        <f t="shared" si="5"/>
        <v>0.50897435897435894</v>
      </c>
    </row>
    <row r="14" spans="1:10" ht="15.5" x14ac:dyDescent="0.35">
      <c r="A14" s="7" t="s">
        <v>9</v>
      </c>
      <c r="B14" s="3" t="s">
        <v>10</v>
      </c>
      <c r="C14" s="45">
        <v>11</v>
      </c>
      <c r="D14" s="45">
        <v>11</v>
      </c>
      <c r="E14" s="45">
        <v>15.577999999999999</v>
      </c>
      <c r="F14" s="45">
        <v>13.4</v>
      </c>
      <c r="G14" s="162">
        <f t="shared" si="2"/>
        <v>2.4000000000000004</v>
      </c>
      <c r="H14" s="166">
        <f t="shared" si="3"/>
        <v>0.21818181818181825</v>
      </c>
      <c r="I14" s="170">
        <f t="shared" si="4"/>
        <v>2.4000000000000004</v>
      </c>
      <c r="J14" s="174">
        <f t="shared" si="5"/>
        <v>0.21818181818181825</v>
      </c>
    </row>
    <row r="15" spans="1:10" ht="15.5" x14ac:dyDescent="0.35">
      <c r="A15" s="9" t="s">
        <v>11</v>
      </c>
      <c r="B15" s="4" t="s">
        <v>13</v>
      </c>
      <c r="C15" s="71">
        <v>2</v>
      </c>
      <c r="D15" s="71">
        <v>2</v>
      </c>
      <c r="E15" s="71">
        <v>3.7069999999999999</v>
      </c>
      <c r="F15" s="71">
        <v>2</v>
      </c>
      <c r="G15" s="163">
        <f t="shared" si="2"/>
        <v>0</v>
      </c>
      <c r="H15" s="168">
        <f t="shared" si="3"/>
        <v>0</v>
      </c>
      <c r="I15" s="172">
        <f t="shared" si="4"/>
        <v>0</v>
      </c>
      <c r="J15" s="176">
        <f t="shared" si="5"/>
        <v>0</v>
      </c>
    </row>
    <row r="16" spans="1:10" ht="16" thickBot="1" x14ac:dyDescent="0.4">
      <c r="A16" s="10" t="s">
        <v>81</v>
      </c>
      <c r="B16" s="5" t="s">
        <v>12</v>
      </c>
      <c r="C16" s="46">
        <v>105</v>
      </c>
      <c r="D16" s="46">
        <v>143</v>
      </c>
      <c r="E16" s="46">
        <v>283.89699999999999</v>
      </c>
      <c r="F16" s="46">
        <v>220</v>
      </c>
      <c r="G16" s="163">
        <f t="shared" si="2"/>
        <v>115</v>
      </c>
      <c r="H16" s="168">
        <f t="shared" si="3"/>
        <v>1.0952380952380953</v>
      </c>
      <c r="I16" s="172">
        <f t="shared" si="4"/>
        <v>77</v>
      </c>
      <c r="J16" s="176">
        <f t="shared" si="5"/>
        <v>0.53846153846153855</v>
      </c>
    </row>
    <row r="17" spans="1:10" ht="15.5" thickBot="1" x14ac:dyDescent="0.4">
      <c r="A17" s="58" t="s">
        <v>14</v>
      </c>
      <c r="B17" s="1" t="s">
        <v>15</v>
      </c>
      <c r="C17" s="44">
        <f t="shared" ref="C17:E17" si="7">SUM(C18:C18)</f>
        <v>22</v>
      </c>
      <c r="D17" s="44">
        <f t="shared" si="7"/>
        <v>22</v>
      </c>
      <c r="E17" s="44">
        <f t="shared" si="7"/>
        <v>19.457999999999998</v>
      </c>
      <c r="F17" s="44">
        <f>SUM(F18:F18)</f>
        <v>22</v>
      </c>
      <c r="G17" s="163">
        <f t="shared" si="2"/>
        <v>0</v>
      </c>
      <c r="H17" s="168">
        <f t="shared" si="3"/>
        <v>0</v>
      </c>
      <c r="I17" s="172">
        <f t="shared" si="4"/>
        <v>0</v>
      </c>
      <c r="J17" s="176">
        <f t="shared" si="5"/>
        <v>0</v>
      </c>
    </row>
    <row r="18" spans="1:10" ht="16" thickBot="1" x14ac:dyDescent="0.4">
      <c r="A18" s="7" t="s">
        <v>16</v>
      </c>
      <c r="B18" s="3" t="s">
        <v>17</v>
      </c>
      <c r="C18" s="45">
        <v>22</v>
      </c>
      <c r="D18" s="45">
        <v>22</v>
      </c>
      <c r="E18" s="45">
        <v>19.457999999999998</v>
      </c>
      <c r="F18" s="45">
        <v>22</v>
      </c>
      <c r="G18" s="164">
        <f t="shared" si="2"/>
        <v>0</v>
      </c>
      <c r="H18" s="167">
        <f t="shared" si="3"/>
        <v>0</v>
      </c>
      <c r="I18" s="171">
        <f t="shared" si="4"/>
        <v>0</v>
      </c>
      <c r="J18" s="175">
        <f t="shared" si="5"/>
        <v>0</v>
      </c>
    </row>
    <row r="19" spans="1:10" ht="18" thickBot="1" x14ac:dyDescent="0.4">
      <c r="A19" s="33" t="s">
        <v>20</v>
      </c>
      <c r="B19" s="25" t="s">
        <v>40</v>
      </c>
      <c r="C19" s="118">
        <f t="shared" ref="C19:E19" si="8">SUM(C20,C25,C32,C31)</f>
        <v>1734.5</v>
      </c>
      <c r="D19" s="118">
        <f t="shared" si="8"/>
        <v>1645.4260000000002</v>
      </c>
      <c r="E19" s="118">
        <f t="shared" si="8"/>
        <v>1759.8909999999996</v>
      </c>
      <c r="F19" s="118">
        <f>SUM(F20,F25,F32,F31)</f>
        <v>2159.3000000000002</v>
      </c>
      <c r="G19" s="161">
        <f t="shared" si="2"/>
        <v>424.80000000000018</v>
      </c>
      <c r="H19" s="165">
        <f t="shared" si="3"/>
        <v>0.2449120784087635</v>
      </c>
      <c r="I19" s="169">
        <f t="shared" si="4"/>
        <v>513.87400000000002</v>
      </c>
      <c r="J19" s="173">
        <f t="shared" si="5"/>
        <v>0.31230453390185886</v>
      </c>
    </row>
    <row r="20" spans="1:10" ht="15.5" thickBot="1" x14ac:dyDescent="0.4">
      <c r="A20" s="58" t="s">
        <v>21</v>
      </c>
      <c r="B20" s="1" t="s">
        <v>42</v>
      </c>
      <c r="C20" s="119">
        <f t="shared" ref="C20:E20" si="9">SUM(C21:C24)</f>
        <v>80</v>
      </c>
      <c r="D20" s="119">
        <f t="shared" si="9"/>
        <v>80</v>
      </c>
      <c r="E20" s="119">
        <f t="shared" si="9"/>
        <v>113.58199999999999</v>
      </c>
      <c r="F20" s="119">
        <f>SUM(F21:F24)</f>
        <v>99.5</v>
      </c>
      <c r="G20" s="161">
        <f t="shared" si="2"/>
        <v>19.5</v>
      </c>
      <c r="H20" s="165">
        <f t="shared" si="3"/>
        <v>0.24374999999999991</v>
      </c>
      <c r="I20" s="169">
        <f t="shared" si="4"/>
        <v>19.5</v>
      </c>
      <c r="J20" s="173">
        <f t="shared" si="5"/>
        <v>0.24374999999999991</v>
      </c>
    </row>
    <row r="21" spans="1:10" ht="15.5" x14ac:dyDescent="0.35">
      <c r="A21" s="7" t="s">
        <v>58</v>
      </c>
      <c r="B21" s="4" t="s">
        <v>86</v>
      </c>
      <c r="C21" s="51">
        <v>65</v>
      </c>
      <c r="D21" s="51">
        <v>65</v>
      </c>
      <c r="E21" s="51">
        <v>93.775999999999996</v>
      </c>
      <c r="F21" s="120">
        <v>84</v>
      </c>
      <c r="G21" s="162">
        <f t="shared" si="2"/>
        <v>19</v>
      </c>
      <c r="H21" s="166">
        <f t="shared" si="3"/>
        <v>0.29230769230769238</v>
      </c>
      <c r="I21" s="170">
        <f t="shared" si="4"/>
        <v>19</v>
      </c>
      <c r="J21" s="174">
        <f t="shared" si="5"/>
        <v>0.29230769230769238</v>
      </c>
    </row>
    <row r="22" spans="1:10" ht="15.5" x14ac:dyDescent="0.35">
      <c r="A22" s="9" t="s">
        <v>64</v>
      </c>
      <c r="B22" s="18" t="s">
        <v>162</v>
      </c>
      <c r="C22" s="51"/>
      <c r="D22" s="51"/>
      <c r="E22" s="51">
        <v>1.1839999999999999</v>
      </c>
      <c r="F22" s="112">
        <v>0.5</v>
      </c>
      <c r="G22" s="163">
        <f t="shared" si="2"/>
        <v>0.5</v>
      </c>
      <c r="H22" s="168"/>
      <c r="I22" s="172">
        <f t="shared" si="4"/>
        <v>0.5</v>
      </c>
      <c r="J22" s="176"/>
    </row>
    <row r="23" spans="1:10" ht="15.5" x14ac:dyDescent="0.35">
      <c r="A23" s="9" t="s">
        <v>75</v>
      </c>
      <c r="B23" s="4" t="s">
        <v>87</v>
      </c>
      <c r="C23" s="71">
        <v>0.8</v>
      </c>
      <c r="D23" s="71">
        <v>0.8</v>
      </c>
      <c r="E23" s="71">
        <v>1.9390000000000001</v>
      </c>
      <c r="F23" s="102">
        <v>0.8</v>
      </c>
      <c r="G23" s="163">
        <f t="shared" si="2"/>
        <v>0</v>
      </c>
      <c r="H23" s="168">
        <f t="shared" si="3"/>
        <v>0</v>
      </c>
      <c r="I23" s="172">
        <f t="shared" si="4"/>
        <v>0</v>
      </c>
      <c r="J23" s="176">
        <f t="shared" si="5"/>
        <v>0</v>
      </c>
    </row>
    <row r="24" spans="1:10" ht="16" thickBot="1" x14ac:dyDescent="0.4">
      <c r="A24" s="10" t="s">
        <v>100</v>
      </c>
      <c r="B24" s="5" t="s">
        <v>66</v>
      </c>
      <c r="C24" s="46">
        <v>14.2</v>
      </c>
      <c r="D24" s="46">
        <v>14.2</v>
      </c>
      <c r="E24" s="46">
        <v>16.683</v>
      </c>
      <c r="F24" s="121">
        <v>14.2</v>
      </c>
      <c r="G24" s="164">
        <f t="shared" si="2"/>
        <v>0</v>
      </c>
      <c r="H24" s="167">
        <f t="shared" si="3"/>
        <v>0</v>
      </c>
      <c r="I24" s="171">
        <f t="shared" si="4"/>
        <v>0</v>
      </c>
      <c r="J24" s="175">
        <f t="shared" si="5"/>
        <v>0</v>
      </c>
    </row>
    <row r="25" spans="1:10" ht="15.5" thickBot="1" x14ac:dyDescent="0.4">
      <c r="A25" s="57" t="s">
        <v>36</v>
      </c>
      <c r="B25" s="59" t="s">
        <v>48</v>
      </c>
      <c r="C25" s="122">
        <f t="shared" ref="C25:E25" si="10">SUM(C26:C30)</f>
        <v>1614.7</v>
      </c>
      <c r="D25" s="122">
        <f t="shared" si="10"/>
        <v>1538.471</v>
      </c>
      <c r="E25" s="122">
        <f t="shared" si="10"/>
        <v>1559.3429999999998</v>
      </c>
      <c r="F25" s="122">
        <f>SUM(F26:F30)</f>
        <v>2047.3</v>
      </c>
      <c r="G25" s="161">
        <f t="shared" si="2"/>
        <v>432.59999999999991</v>
      </c>
      <c r="H25" s="165">
        <f t="shared" si="3"/>
        <v>0.26791354431163672</v>
      </c>
      <c r="I25" s="169">
        <f t="shared" si="4"/>
        <v>508.82899999999995</v>
      </c>
      <c r="J25" s="173">
        <f t="shared" si="5"/>
        <v>0.33073681596858173</v>
      </c>
    </row>
    <row r="26" spans="1:10" ht="15.5" x14ac:dyDescent="0.35">
      <c r="A26" s="7" t="s">
        <v>65</v>
      </c>
      <c r="B26" s="2" t="s">
        <v>113</v>
      </c>
      <c r="C26" s="45">
        <v>86.6</v>
      </c>
      <c r="D26" s="45">
        <v>94.67</v>
      </c>
      <c r="E26" s="45">
        <v>101.03700000000001</v>
      </c>
      <c r="F26" s="111">
        <v>501.8</v>
      </c>
      <c r="G26" s="162">
        <f t="shared" si="2"/>
        <v>415.20000000000005</v>
      </c>
      <c r="H26" s="166">
        <f t="shared" si="3"/>
        <v>4.7944572748267902</v>
      </c>
      <c r="I26" s="170">
        <f t="shared" si="4"/>
        <v>407.13</v>
      </c>
      <c r="J26" s="174">
        <f t="shared" si="5"/>
        <v>4.3005175874088941</v>
      </c>
    </row>
    <row r="27" spans="1:10" ht="15.5" x14ac:dyDescent="0.35">
      <c r="A27" s="9" t="s">
        <v>72</v>
      </c>
      <c r="B27" s="38" t="s">
        <v>88</v>
      </c>
      <c r="C27" s="51">
        <v>151.9</v>
      </c>
      <c r="D27" s="51">
        <v>143.98099999999999</v>
      </c>
      <c r="E27" s="51">
        <v>134.94900000000001</v>
      </c>
      <c r="F27" s="108">
        <v>159.69999999999999</v>
      </c>
      <c r="G27" s="163">
        <f t="shared" si="2"/>
        <v>7.7999999999999829</v>
      </c>
      <c r="H27" s="168">
        <f t="shared" si="3"/>
        <v>5.1349572086899054E-2</v>
      </c>
      <c r="I27" s="172">
        <f t="shared" si="4"/>
        <v>15.718999999999994</v>
      </c>
      <c r="J27" s="176">
        <f t="shared" si="5"/>
        <v>0.10917412714177566</v>
      </c>
    </row>
    <row r="28" spans="1:10" ht="15.5" x14ac:dyDescent="0.35">
      <c r="A28" s="16" t="s">
        <v>82</v>
      </c>
      <c r="B28" s="81" t="s">
        <v>67</v>
      </c>
      <c r="C28" s="47">
        <v>719</v>
      </c>
      <c r="D28" s="47">
        <v>665.32</v>
      </c>
      <c r="E28" s="47">
        <v>659.36500000000001</v>
      </c>
      <c r="F28" s="123">
        <v>388.5</v>
      </c>
      <c r="G28" s="163">
        <f t="shared" si="2"/>
        <v>-330.5</v>
      </c>
      <c r="H28" s="168">
        <f t="shared" si="3"/>
        <v>-0.45966620305980532</v>
      </c>
      <c r="I28" s="172">
        <f t="shared" si="4"/>
        <v>-276.82000000000005</v>
      </c>
      <c r="J28" s="176">
        <f t="shared" si="5"/>
        <v>-0.41607046233391454</v>
      </c>
    </row>
    <row r="29" spans="1:10" ht="15.5" x14ac:dyDescent="0.35">
      <c r="A29" s="16" t="s">
        <v>144</v>
      </c>
      <c r="B29" s="4" t="s">
        <v>18</v>
      </c>
      <c r="C29" s="71">
        <v>3.2</v>
      </c>
      <c r="D29" s="71">
        <v>13.7</v>
      </c>
      <c r="E29" s="71">
        <v>14.913</v>
      </c>
      <c r="F29" s="102">
        <v>8</v>
      </c>
      <c r="G29" s="163">
        <f t="shared" si="2"/>
        <v>4.8</v>
      </c>
      <c r="H29" s="168">
        <f t="shared" si="3"/>
        <v>1.5</v>
      </c>
      <c r="I29" s="172">
        <f t="shared" si="4"/>
        <v>-5.6999999999999993</v>
      </c>
      <c r="J29" s="176">
        <f t="shared" si="5"/>
        <v>-0.41605839416058388</v>
      </c>
    </row>
    <row r="30" spans="1:10" ht="16" thickBot="1" x14ac:dyDescent="0.4">
      <c r="A30" s="10" t="s">
        <v>145</v>
      </c>
      <c r="B30" s="5" t="s">
        <v>19</v>
      </c>
      <c r="C30" s="46">
        <v>654</v>
      </c>
      <c r="D30" s="46">
        <v>620.79999999999995</v>
      </c>
      <c r="E30" s="46">
        <v>649.07899999999995</v>
      </c>
      <c r="F30" s="121">
        <v>989.3</v>
      </c>
      <c r="G30" s="164">
        <f t="shared" si="2"/>
        <v>335.29999999999995</v>
      </c>
      <c r="H30" s="167">
        <f t="shared" si="3"/>
        <v>0.51269113149847079</v>
      </c>
      <c r="I30" s="171">
        <f t="shared" si="4"/>
        <v>368.5</v>
      </c>
      <c r="J30" s="175">
        <f t="shared" si="5"/>
        <v>0.59358891752577314</v>
      </c>
    </row>
    <row r="31" spans="1:10" ht="15.5" thickBot="1" x14ac:dyDescent="0.4">
      <c r="A31" s="58" t="s">
        <v>146</v>
      </c>
      <c r="B31" s="1" t="s">
        <v>105</v>
      </c>
      <c r="C31" s="44"/>
      <c r="D31" s="44">
        <v>22.7</v>
      </c>
      <c r="E31" s="44">
        <v>24.433</v>
      </c>
      <c r="F31" s="119">
        <v>11</v>
      </c>
      <c r="G31" s="161">
        <f t="shared" si="2"/>
        <v>11</v>
      </c>
      <c r="H31" s="165"/>
      <c r="I31" s="169">
        <f t="shared" si="4"/>
        <v>-11.7</v>
      </c>
      <c r="J31" s="173">
        <f t="shared" si="5"/>
        <v>-0.51541850220264318</v>
      </c>
    </row>
    <row r="32" spans="1:10" ht="15.5" thickBot="1" x14ac:dyDescent="0.4">
      <c r="A32" s="58" t="s">
        <v>147</v>
      </c>
      <c r="B32" s="1" t="s">
        <v>53</v>
      </c>
      <c r="C32" s="44">
        <v>39.799999999999997</v>
      </c>
      <c r="D32" s="44">
        <v>4.2549999999999999</v>
      </c>
      <c r="E32" s="44">
        <v>62.533000000000001</v>
      </c>
      <c r="F32" s="119">
        <v>1.5</v>
      </c>
      <c r="G32" s="161">
        <f t="shared" si="2"/>
        <v>-38.299999999999997</v>
      </c>
      <c r="H32" s="165">
        <f t="shared" si="3"/>
        <v>-0.96231155778894473</v>
      </c>
      <c r="I32" s="169">
        <f t="shared" si="4"/>
        <v>-2.7549999999999999</v>
      </c>
      <c r="J32" s="173">
        <f t="shared" si="5"/>
        <v>-0.64747356051703875</v>
      </c>
    </row>
    <row r="33" spans="1:10" ht="18" thickBot="1" x14ac:dyDescent="0.4">
      <c r="A33" s="30" t="s">
        <v>39</v>
      </c>
      <c r="B33" s="31" t="s">
        <v>68</v>
      </c>
      <c r="C33" s="41">
        <v>60</v>
      </c>
      <c r="D33" s="41">
        <v>60</v>
      </c>
      <c r="E33" s="41">
        <v>112.70399999999999</v>
      </c>
      <c r="F33" s="124">
        <f>SUM(F34:F35)</f>
        <v>91</v>
      </c>
      <c r="G33" s="161">
        <f t="shared" si="2"/>
        <v>31</v>
      </c>
      <c r="H33" s="165">
        <f t="shared" si="3"/>
        <v>0.51666666666666661</v>
      </c>
      <c r="I33" s="169">
        <f t="shared" si="4"/>
        <v>31</v>
      </c>
      <c r="J33" s="173">
        <f t="shared" si="5"/>
        <v>0.51666666666666661</v>
      </c>
    </row>
    <row r="34" spans="1:10" ht="16" hidden="1" thickBot="1" x14ac:dyDescent="0.4">
      <c r="A34" s="7" t="s">
        <v>41</v>
      </c>
      <c r="B34" s="3" t="s">
        <v>92</v>
      </c>
      <c r="C34" s="93"/>
      <c r="D34" s="93"/>
      <c r="E34" s="93"/>
      <c r="F34" s="125">
        <v>1</v>
      </c>
      <c r="G34" s="161">
        <f t="shared" si="2"/>
        <v>1</v>
      </c>
      <c r="H34" s="165" t="e">
        <f t="shared" si="3"/>
        <v>#DIV/0!</v>
      </c>
      <c r="I34" s="169">
        <f t="shared" si="4"/>
        <v>1</v>
      </c>
      <c r="J34" s="173" t="e">
        <f t="shared" si="5"/>
        <v>#DIV/0!</v>
      </c>
    </row>
    <row r="35" spans="1:10" ht="16" hidden="1" thickBot="1" x14ac:dyDescent="0.4">
      <c r="A35" s="8" t="s">
        <v>47</v>
      </c>
      <c r="B35" s="80" t="s">
        <v>93</v>
      </c>
      <c r="C35" s="153"/>
      <c r="D35" s="153"/>
      <c r="E35" s="153"/>
      <c r="F35" s="126">
        <v>90</v>
      </c>
      <c r="G35" s="161">
        <f t="shared" si="2"/>
        <v>90</v>
      </c>
      <c r="H35" s="165" t="e">
        <f t="shared" si="3"/>
        <v>#DIV/0!</v>
      </c>
      <c r="I35" s="169">
        <f t="shared" si="4"/>
        <v>90</v>
      </c>
      <c r="J35" s="173" t="e">
        <f t="shared" si="5"/>
        <v>#DIV/0!</v>
      </c>
    </row>
    <row r="36" spans="1:10" ht="29.5" customHeight="1" thickBot="1" x14ac:dyDescent="0.4">
      <c r="A36" s="14"/>
      <c r="B36" s="25" t="s">
        <v>160</v>
      </c>
      <c r="C36" s="118">
        <f t="shared" ref="C36:E36" si="11">SUM(C19,C9,C33)</f>
        <v>16883.5</v>
      </c>
      <c r="D36" s="118">
        <f t="shared" si="11"/>
        <v>17789.425999999999</v>
      </c>
      <c r="E36" s="118">
        <f t="shared" si="11"/>
        <v>19295.263999999999</v>
      </c>
      <c r="F36" s="118">
        <f>SUM(F19,F9,F33)</f>
        <v>20467.7</v>
      </c>
      <c r="G36" s="161">
        <f t="shared" si="2"/>
        <v>3584.2000000000007</v>
      </c>
      <c r="H36" s="165">
        <f t="shared" si="3"/>
        <v>0.21229010572452389</v>
      </c>
      <c r="I36" s="169">
        <f t="shared" si="4"/>
        <v>2678.2740000000013</v>
      </c>
      <c r="J36" s="173">
        <f t="shared" si="5"/>
        <v>0.1505542674620306</v>
      </c>
    </row>
    <row r="37" spans="1:10" ht="26.5" customHeight="1" thickBot="1" x14ac:dyDescent="0.4">
      <c r="A37" s="33" t="s">
        <v>69</v>
      </c>
      <c r="B37" s="25" t="s">
        <v>85</v>
      </c>
      <c r="C37" s="48">
        <f t="shared" ref="C37:E37" si="12">SUM(C38,C64)</f>
        <v>10046.114</v>
      </c>
      <c r="D37" s="48">
        <f t="shared" si="12"/>
        <v>12099.006000000001</v>
      </c>
      <c r="E37" s="48">
        <f t="shared" si="12"/>
        <v>10549.513999999999</v>
      </c>
      <c r="F37" s="48">
        <f>SUM(F38,F64)</f>
        <v>11168.515000000001</v>
      </c>
      <c r="G37" s="161">
        <f t="shared" si="2"/>
        <v>1122.4010000000017</v>
      </c>
      <c r="H37" s="165">
        <f t="shared" si="3"/>
        <v>0.11172489183379786</v>
      </c>
      <c r="I37" s="169">
        <f t="shared" si="4"/>
        <v>-930.49099999999999</v>
      </c>
      <c r="J37" s="173">
        <f t="shared" si="5"/>
        <v>-7.6906400410083231E-2</v>
      </c>
    </row>
    <row r="38" spans="1:10" s="29" customFormat="1" ht="34" customHeight="1" thickBot="1" x14ac:dyDescent="0.4">
      <c r="A38" s="13" t="s">
        <v>149</v>
      </c>
      <c r="B38" s="139" t="s">
        <v>148</v>
      </c>
      <c r="C38" s="40">
        <f t="shared" ref="C38:E38" si="13">SUM(C39,C62,C63)</f>
        <v>7547.2780000000002</v>
      </c>
      <c r="D38" s="40">
        <f t="shared" si="13"/>
        <v>7769.5630000000001</v>
      </c>
      <c r="E38" s="40">
        <f t="shared" si="13"/>
        <v>7728.1440000000002</v>
      </c>
      <c r="F38" s="40">
        <f>SUM(F39,F62,F63)</f>
        <v>8986.6370000000006</v>
      </c>
      <c r="G38" s="161">
        <f t="shared" si="2"/>
        <v>1439.3590000000004</v>
      </c>
      <c r="H38" s="165">
        <f t="shared" si="3"/>
        <v>0.19071233363869733</v>
      </c>
      <c r="I38" s="169">
        <f t="shared" si="4"/>
        <v>1217.0740000000005</v>
      </c>
      <c r="J38" s="173">
        <f t="shared" si="5"/>
        <v>0.15664639053702256</v>
      </c>
    </row>
    <row r="39" spans="1:10" ht="15.5" x14ac:dyDescent="0.35">
      <c r="A39" s="17" t="s">
        <v>152</v>
      </c>
      <c r="B39" s="38" t="s">
        <v>22</v>
      </c>
      <c r="C39" s="51">
        <f t="shared" ref="C39:E39" si="14">SUM(C40:C55,C57:C61)</f>
        <v>1642.7780000000002</v>
      </c>
      <c r="D39" s="51">
        <f t="shared" si="14"/>
        <v>1787.463</v>
      </c>
      <c r="E39" s="51">
        <f t="shared" si="14"/>
        <v>1746.0439999999996</v>
      </c>
      <c r="F39" s="51">
        <f>SUM(F40:F55,F57:F61)</f>
        <v>1978.837</v>
      </c>
      <c r="G39" s="162">
        <f t="shared" si="2"/>
        <v>336.05899999999974</v>
      </c>
      <c r="H39" s="166">
        <f t="shared" si="3"/>
        <v>0.20456750699120607</v>
      </c>
      <c r="I39" s="170">
        <f t="shared" si="4"/>
        <v>191.37400000000002</v>
      </c>
      <c r="J39" s="174">
        <f t="shared" si="5"/>
        <v>0.10706459378459865</v>
      </c>
    </row>
    <row r="40" spans="1:10" ht="15.5" x14ac:dyDescent="0.35">
      <c r="A40" s="16"/>
      <c r="B40" s="132" t="s">
        <v>150</v>
      </c>
      <c r="C40" s="133">
        <v>0.1</v>
      </c>
      <c r="D40" s="133">
        <v>0.1</v>
      </c>
      <c r="E40" s="133">
        <v>0.1</v>
      </c>
      <c r="F40" s="133">
        <v>0.1</v>
      </c>
      <c r="G40" s="163">
        <f t="shared" si="2"/>
        <v>0</v>
      </c>
      <c r="H40" s="168">
        <f t="shared" si="3"/>
        <v>0</v>
      </c>
      <c r="I40" s="172">
        <f t="shared" si="4"/>
        <v>0</v>
      </c>
      <c r="J40" s="176">
        <f t="shared" si="5"/>
        <v>0</v>
      </c>
    </row>
    <row r="41" spans="1:10" ht="31" x14ac:dyDescent="0.35">
      <c r="A41" s="11"/>
      <c r="B41" s="129" t="s">
        <v>98</v>
      </c>
      <c r="C41" s="135">
        <v>13.1</v>
      </c>
      <c r="D41" s="135">
        <v>13.1</v>
      </c>
      <c r="E41" s="135">
        <v>13.1</v>
      </c>
      <c r="F41" s="99">
        <v>14.1</v>
      </c>
      <c r="G41" s="163">
        <f t="shared" si="2"/>
        <v>1</v>
      </c>
      <c r="H41" s="168">
        <f t="shared" si="3"/>
        <v>7.6335877862595325E-2</v>
      </c>
      <c r="I41" s="172">
        <f t="shared" si="4"/>
        <v>1</v>
      </c>
      <c r="J41" s="176">
        <f t="shared" si="5"/>
        <v>7.6335877862595325E-2</v>
      </c>
    </row>
    <row r="42" spans="1:10" ht="15.5" x14ac:dyDescent="0.35">
      <c r="A42" s="11"/>
      <c r="B42" s="129" t="s">
        <v>24</v>
      </c>
      <c r="C42" s="135">
        <v>18.34</v>
      </c>
      <c r="D42" s="135">
        <v>18.34</v>
      </c>
      <c r="E42" s="135">
        <v>18.34</v>
      </c>
      <c r="F42" s="99">
        <v>18.8</v>
      </c>
      <c r="G42" s="163">
        <f t="shared" si="2"/>
        <v>0.46000000000000085</v>
      </c>
      <c r="H42" s="168">
        <f t="shared" si="3"/>
        <v>2.5081788440567188E-2</v>
      </c>
      <c r="I42" s="172">
        <f t="shared" si="4"/>
        <v>0.46000000000000085</v>
      </c>
      <c r="J42" s="176">
        <f t="shared" si="5"/>
        <v>2.5081788440567188E-2</v>
      </c>
    </row>
    <row r="43" spans="1:10" ht="15.5" x14ac:dyDescent="0.35">
      <c r="A43" s="11"/>
      <c r="B43" s="134" t="s">
        <v>25</v>
      </c>
      <c r="C43" s="135">
        <v>115.4</v>
      </c>
      <c r="D43" s="135">
        <v>135.4</v>
      </c>
      <c r="E43" s="135">
        <v>132.08600000000001</v>
      </c>
      <c r="F43" s="135">
        <v>149.4</v>
      </c>
      <c r="G43" s="163">
        <f t="shared" si="2"/>
        <v>34</v>
      </c>
      <c r="H43" s="168">
        <f t="shared" si="3"/>
        <v>0.29462738301559788</v>
      </c>
      <c r="I43" s="172">
        <f t="shared" si="4"/>
        <v>14</v>
      </c>
      <c r="J43" s="176">
        <f t="shared" si="5"/>
        <v>0.1033973412112259</v>
      </c>
    </row>
    <row r="44" spans="1:10" ht="15.5" x14ac:dyDescent="0.35">
      <c r="A44" s="11"/>
      <c r="B44" s="134" t="s">
        <v>56</v>
      </c>
      <c r="C44" s="135">
        <v>2.2999999999999998</v>
      </c>
      <c r="D44" s="135">
        <v>1.1000000000000001</v>
      </c>
      <c r="E44" s="135">
        <v>0.50900000000000001</v>
      </c>
      <c r="F44" s="135">
        <v>2.2999999999999998</v>
      </c>
      <c r="G44" s="163">
        <f t="shared" si="2"/>
        <v>0</v>
      </c>
      <c r="H44" s="168">
        <f t="shared" si="3"/>
        <v>0</v>
      </c>
      <c r="I44" s="172">
        <f t="shared" si="4"/>
        <v>1.1999999999999997</v>
      </c>
      <c r="J44" s="176">
        <f t="shared" si="5"/>
        <v>1.0909090909090904</v>
      </c>
    </row>
    <row r="45" spans="1:10" ht="15.5" x14ac:dyDescent="0.35">
      <c r="A45" s="11"/>
      <c r="B45" s="134" t="s">
        <v>26</v>
      </c>
      <c r="C45" s="135">
        <v>335.6</v>
      </c>
      <c r="D45" s="135">
        <v>324.3</v>
      </c>
      <c r="E45" s="135">
        <v>319.66000000000003</v>
      </c>
      <c r="F45" s="135">
        <v>372.8</v>
      </c>
      <c r="G45" s="163">
        <f t="shared" si="2"/>
        <v>37.199999999999989</v>
      </c>
      <c r="H45" s="168">
        <f t="shared" si="3"/>
        <v>0.11084624553039335</v>
      </c>
      <c r="I45" s="172">
        <f t="shared" si="4"/>
        <v>48.5</v>
      </c>
      <c r="J45" s="176">
        <f t="shared" si="5"/>
        <v>0.1495528831329016</v>
      </c>
    </row>
    <row r="46" spans="1:10" ht="15.5" x14ac:dyDescent="0.35">
      <c r="A46" s="11"/>
      <c r="B46" s="134" t="s">
        <v>27</v>
      </c>
      <c r="C46" s="135">
        <v>679</v>
      </c>
      <c r="D46" s="135">
        <v>869.6</v>
      </c>
      <c r="E46" s="135">
        <v>853.88900000000001</v>
      </c>
      <c r="F46" s="135">
        <v>932.8</v>
      </c>
      <c r="G46" s="163">
        <f t="shared" si="2"/>
        <v>253.79999999999995</v>
      </c>
      <c r="H46" s="168">
        <f t="shared" si="3"/>
        <v>0.37378497790868925</v>
      </c>
      <c r="I46" s="172">
        <f t="shared" si="4"/>
        <v>63.199999999999932</v>
      </c>
      <c r="J46" s="176">
        <f t="shared" si="5"/>
        <v>7.2677092916283215E-2</v>
      </c>
    </row>
    <row r="47" spans="1:10" ht="15.5" x14ac:dyDescent="0.35">
      <c r="A47" s="11"/>
      <c r="B47" s="129" t="s">
        <v>96</v>
      </c>
      <c r="C47" s="135">
        <v>16</v>
      </c>
      <c r="D47" s="135">
        <v>15</v>
      </c>
      <c r="E47" s="135">
        <v>14.416</v>
      </c>
      <c r="F47" s="135">
        <v>16.3</v>
      </c>
      <c r="G47" s="163">
        <f t="shared" si="2"/>
        <v>0.30000000000000071</v>
      </c>
      <c r="H47" s="168">
        <f t="shared" si="3"/>
        <v>1.8750000000000044E-2</v>
      </c>
      <c r="I47" s="172">
        <f t="shared" si="4"/>
        <v>1.3000000000000007</v>
      </c>
      <c r="J47" s="176">
        <f t="shared" si="5"/>
        <v>8.666666666666667E-2</v>
      </c>
    </row>
    <row r="48" spans="1:10" ht="15.5" x14ac:dyDescent="0.35">
      <c r="A48" s="11"/>
      <c r="B48" s="129" t="s">
        <v>99</v>
      </c>
      <c r="C48" s="135">
        <v>181</v>
      </c>
      <c r="D48" s="135">
        <v>135</v>
      </c>
      <c r="E48" s="135">
        <v>120.07</v>
      </c>
      <c r="F48" s="135">
        <v>165.2</v>
      </c>
      <c r="G48" s="163">
        <f t="shared" si="2"/>
        <v>-15.800000000000011</v>
      </c>
      <c r="H48" s="168">
        <f t="shared" si="3"/>
        <v>-8.7292817679558099E-2</v>
      </c>
      <c r="I48" s="172">
        <f t="shared" si="4"/>
        <v>30.199999999999989</v>
      </c>
      <c r="J48" s="176">
        <f t="shared" si="5"/>
        <v>0.22370370370370352</v>
      </c>
    </row>
    <row r="49" spans="1:10" ht="15.5" x14ac:dyDescent="0.35">
      <c r="A49" s="11"/>
      <c r="B49" s="129" t="s">
        <v>61</v>
      </c>
      <c r="C49" s="135">
        <v>167.5</v>
      </c>
      <c r="D49" s="135">
        <v>159.5</v>
      </c>
      <c r="E49" s="135">
        <v>159.5</v>
      </c>
      <c r="F49" s="99">
        <v>187.5</v>
      </c>
      <c r="G49" s="163">
        <f t="shared" si="2"/>
        <v>20</v>
      </c>
      <c r="H49" s="168">
        <f t="shared" si="3"/>
        <v>0.11940298507462677</v>
      </c>
      <c r="I49" s="172">
        <f t="shared" si="4"/>
        <v>28</v>
      </c>
      <c r="J49" s="176">
        <f t="shared" si="5"/>
        <v>0.17554858934169282</v>
      </c>
    </row>
    <row r="50" spans="1:10" ht="15.5" x14ac:dyDescent="0.35">
      <c r="A50" s="11"/>
      <c r="B50" s="129" t="s">
        <v>79</v>
      </c>
      <c r="C50" s="135">
        <v>1.7</v>
      </c>
      <c r="D50" s="135">
        <v>1.7</v>
      </c>
      <c r="E50" s="135">
        <v>1.5009999999999999</v>
      </c>
      <c r="F50" s="99">
        <v>1.9</v>
      </c>
      <c r="G50" s="163">
        <f t="shared" si="2"/>
        <v>0.19999999999999996</v>
      </c>
      <c r="H50" s="168">
        <f t="shared" si="3"/>
        <v>0.11764705882352944</v>
      </c>
      <c r="I50" s="172">
        <f t="shared" si="4"/>
        <v>0.19999999999999996</v>
      </c>
      <c r="J50" s="176">
        <f t="shared" si="5"/>
        <v>0.11764705882352944</v>
      </c>
    </row>
    <row r="51" spans="1:10" ht="15.5" x14ac:dyDescent="0.35">
      <c r="A51" s="11"/>
      <c r="B51" s="129" t="s">
        <v>28</v>
      </c>
      <c r="C51" s="135">
        <v>24.8</v>
      </c>
      <c r="D51" s="135">
        <v>24.8</v>
      </c>
      <c r="E51" s="135">
        <v>24.8</v>
      </c>
      <c r="F51" s="135">
        <v>23.7</v>
      </c>
      <c r="G51" s="163">
        <f t="shared" si="2"/>
        <v>-1.1000000000000014</v>
      </c>
      <c r="H51" s="168">
        <f t="shared" si="3"/>
        <v>-4.4354838709677491E-2</v>
      </c>
      <c r="I51" s="172">
        <f t="shared" si="4"/>
        <v>-1.1000000000000014</v>
      </c>
      <c r="J51" s="176">
        <f t="shared" si="5"/>
        <v>-4.4354838709677491E-2</v>
      </c>
    </row>
    <row r="52" spans="1:10" ht="15.5" x14ac:dyDescent="0.35">
      <c r="A52" s="11"/>
      <c r="B52" s="129" t="s">
        <v>29</v>
      </c>
      <c r="C52" s="135">
        <v>18.600000000000001</v>
      </c>
      <c r="D52" s="135">
        <v>18.600000000000001</v>
      </c>
      <c r="E52" s="135">
        <v>18.600000000000001</v>
      </c>
      <c r="F52" s="135">
        <v>12.9</v>
      </c>
      <c r="G52" s="163">
        <f t="shared" si="2"/>
        <v>-5.7000000000000011</v>
      </c>
      <c r="H52" s="168">
        <f t="shared" si="3"/>
        <v>-0.30645161290322587</v>
      </c>
      <c r="I52" s="172">
        <f t="shared" si="4"/>
        <v>-5.7000000000000011</v>
      </c>
      <c r="J52" s="176">
        <f t="shared" si="5"/>
        <v>-0.30645161290322587</v>
      </c>
    </row>
    <row r="53" spans="1:10" ht="15.5" x14ac:dyDescent="0.35">
      <c r="A53" s="11"/>
      <c r="B53" s="129" t="s">
        <v>30</v>
      </c>
      <c r="C53" s="135">
        <v>0.3</v>
      </c>
      <c r="D53" s="135">
        <v>0.3</v>
      </c>
      <c r="E53" s="135">
        <v>0.3</v>
      </c>
      <c r="F53" s="135">
        <v>0.3</v>
      </c>
      <c r="G53" s="163">
        <f t="shared" si="2"/>
        <v>0</v>
      </c>
      <c r="H53" s="168">
        <f t="shared" si="3"/>
        <v>0</v>
      </c>
      <c r="I53" s="172">
        <f t="shared" si="4"/>
        <v>0</v>
      </c>
      <c r="J53" s="176">
        <f t="shared" si="5"/>
        <v>0</v>
      </c>
    </row>
    <row r="54" spans="1:10" ht="31" x14ac:dyDescent="0.35">
      <c r="A54" s="11"/>
      <c r="B54" s="129" t="s">
        <v>32</v>
      </c>
      <c r="C54" s="135">
        <v>4</v>
      </c>
      <c r="D54" s="135">
        <v>4</v>
      </c>
      <c r="E54" s="135">
        <v>4</v>
      </c>
      <c r="F54" s="135">
        <v>3.1</v>
      </c>
      <c r="G54" s="163">
        <f t="shared" si="2"/>
        <v>-0.89999999999999991</v>
      </c>
      <c r="H54" s="168">
        <f t="shared" si="3"/>
        <v>-0.22499999999999998</v>
      </c>
      <c r="I54" s="172">
        <f t="shared" si="4"/>
        <v>-0.89999999999999991</v>
      </c>
      <c r="J54" s="176">
        <f t="shared" si="5"/>
        <v>-0.22499999999999998</v>
      </c>
    </row>
    <row r="55" spans="1:10" ht="15.5" x14ac:dyDescent="0.35">
      <c r="A55" s="11"/>
      <c r="B55" s="129" t="s">
        <v>31</v>
      </c>
      <c r="C55" s="135">
        <v>24.2</v>
      </c>
      <c r="D55" s="135">
        <v>24.2</v>
      </c>
      <c r="E55" s="135">
        <v>24.2</v>
      </c>
      <c r="F55" s="130">
        <v>31.6</v>
      </c>
      <c r="G55" s="163">
        <f t="shared" si="2"/>
        <v>7.4000000000000021</v>
      </c>
      <c r="H55" s="168">
        <f t="shared" si="3"/>
        <v>0.30578512396694224</v>
      </c>
      <c r="I55" s="172">
        <f t="shared" si="4"/>
        <v>7.4000000000000021</v>
      </c>
      <c r="J55" s="176">
        <f t="shared" si="5"/>
        <v>0.30578512396694224</v>
      </c>
    </row>
    <row r="56" spans="1:10" s="131" customFormat="1" ht="15.5" x14ac:dyDescent="0.35">
      <c r="A56" s="128"/>
      <c r="B56" s="136" t="s">
        <v>151</v>
      </c>
      <c r="C56" s="135"/>
      <c r="D56" s="135"/>
      <c r="E56" s="135"/>
      <c r="F56" s="137">
        <v>2</v>
      </c>
      <c r="G56" s="163">
        <f t="shared" si="2"/>
        <v>2</v>
      </c>
      <c r="H56" s="168"/>
      <c r="I56" s="172">
        <f t="shared" si="4"/>
        <v>2</v>
      </c>
      <c r="J56" s="176"/>
    </row>
    <row r="57" spans="1:10" ht="31" x14ac:dyDescent="0.35">
      <c r="A57" s="11"/>
      <c r="B57" s="129" t="s">
        <v>33</v>
      </c>
      <c r="C57" s="135">
        <v>1.45</v>
      </c>
      <c r="D57" s="135">
        <v>1.45</v>
      </c>
      <c r="E57" s="135">
        <v>0</v>
      </c>
      <c r="F57" s="115">
        <v>1.74</v>
      </c>
      <c r="G57" s="163">
        <f t="shared" si="2"/>
        <v>0.29000000000000004</v>
      </c>
      <c r="H57" s="168">
        <f t="shared" si="3"/>
        <v>0.19999999999999996</v>
      </c>
      <c r="I57" s="172">
        <f t="shared" si="4"/>
        <v>0.29000000000000004</v>
      </c>
      <c r="J57" s="176">
        <f t="shared" si="5"/>
        <v>0.19999999999999996</v>
      </c>
    </row>
    <row r="58" spans="1:10" ht="15.5" x14ac:dyDescent="0.35">
      <c r="A58" s="11"/>
      <c r="B58" s="129" t="s">
        <v>34</v>
      </c>
      <c r="C58" s="135">
        <v>6.1</v>
      </c>
      <c r="D58" s="135">
        <v>6.1</v>
      </c>
      <c r="E58" s="135">
        <v>6.1</v>
      </c>
      <c r="F58" s="115">
        <v>8.3000000000000007</v>
      </c>
      <c r="G58" s="163">
        <f t="shared" si="2"/>
        <v>2.2000000000000011</v>
      </c>
      <c r="H58" s="168">
        <f t="shared" si="3"/>
        <v>0.36065573770491821</v>
      </c>
      <c r="I58" s="172">
        <f t="shared" si="4"/>
        <v>2.2000000000000011</v>
      </c>
      <c r="J58" s="176">
        <f t="shared" si="5"/>
        <v>0.36065573770491821</v>
      </c>
    </row>
    <row r="59" spans="1:10" ht="31" x14ac:dyDescent="0.35">
      <c r="A59" s="11"/>
      <c r="B59" s="129" t="s">
        <v>109</v>
      </c>
      <c r="C59" s="135">
        <v>1.0820000000000001</v>
      </c>
      <c r="D59" s="135">
        <v>2.6669999999999998</v>
      </c>
      <c r="E59" s="135">
        <v>2.6669999999999998</v>
      </c>
      <c r="F59" s="115">
        <v>1.276</v>
      </c>
      <c r="G59" s="163">
        <f t="shared" si="2"/>
        <v>0.19399999999999995</v>
      </c>
      <c r="H59" s="168">
        <f t="shared" si="3"/>
        <v>0.17929759704251391</v>
      </c>
      <c r="I59" s="172">
        <f t="shared" si="4"/>
        <v>-1.3909999999999998</v>
      </c>
      <c r="J59" s="176">
        <f t="shared" si="5"/>
        <v>-0.52155980502437194</v>
      </c>
    </row>
    <row r="60" spans="1:10" ht="15.5" x14ac:dyDescent="0.35">
      <c r="A60" s="11"/>
      <c r="B60" s="129" t="s">
        <v>35</v>
      </c>
      <c r="C60" s="135">
        <v>9.4</v>
      </c>
      <c r="D60" s="135">
        <v>9.4</v>
      </c>
      <c r="E60" s="135">
        <v>9.4</v>
      </c>
      <c r="F60" s="130">
        <v>9.8000000000000007</v>
      </c>
      <c r="G60" s="163">
        <f t="shared" si="2"/>
        <v>0.40000000000000036</v>
      </c>
      <c r="H60" s="168">
        <f t="shared" si="3"/>
        <v>4.2553191489361764E-2</v>
      </c>
      <c r="I60" s="172">
        <f t="shared" si="4"/>
        <v>0.40000000000000036</v>
      </c>
      <c r="J60" s="176">
        <f t="shared" si="5"/>
        <v>4.2553191489361764E-2</v>
      </c>
    </row>
    <row r="61" spans="1:10" ht="46.5" x14ac:dyDescent="0.35">
      <c r="A61" s="17"/>
      <c r="B61" s="129" t="s">
        <v>116</v>
      </c>
      <c r="C61" s="135">
        <v>22.806000000000001</v>
      </c>
      <c r="D61" s="135">
        <v>22.806000000000001</v>
      </c>
      <c r="E61" s="135">
        <v>22.806000000000001</v>
      </c>
      <c r="F61" s="130">
        <v>24.920999999999999</v>
      </c>
      <c r="G61" s="163">
        <f t="shared" si="2"/>
        <v>2.1149999999999984</v>
      </c>
      <c r="H61" s="168">
        <f t="shared" si="3"/>
        <v>9.2738752959747428E-2</v>
      </c>
      <c r="I61" s="172">
        <f t="shared" si="4"/>
        <v>2.1149999999999984</v>
      </c>
      <c r="J61" s="176">
        <f t="shared" si="5"/>
        <v>9.2738752959747428E-2</v>
      </c>
    </row>
    <row r="62" spans="1:10" ht="28.5" customHeight="1" x14ac:dyDescent="0.35">
      <c r="A62" s="17" t="s">
        <v>153</v>
      </c>
      <c r="B62" s="38" t="s">
        <v>97</v>
      </c>
      <c r="C62" s="51">
        <v>5876.9</v>
      </c>
      <c r="D62" s="51">
        <v>5954.5</v>
      </c>
      <c r="E62" s="51">
        <v>5954.5</v>
      </c>
      <c r="F62" s="112">
        <v>6973.7</v>
      </c>
      <c r="G62" s="163">
        <f t="shared" si="2"/>
        <v>1096.8000000000002</v>
      </c>
      <c r="H62" s="168">
        <f t="shared" si="3"/>
        <v>0.1866290050877164</v>
      </c>
      <c r="I62" s="172">
        <f t="shared" si="4"/>
        <v>1019.1999999999998</v>
      </c>
      <c r="J62" s="176">
        <f t="shared" si="5"/>
        <v>0.171164665379125</v>
      </c>
    </row>
    <row r="63" spans="1:10" ht="42" customHeight="1" thickBot="1" x14ac:dyDescent="0.4">
      <c r="A63" s="16" t="s">
        <v>154</v>
      </c>
      <c r="B63" s="140" t="s">
        <v>37</v>
      </c>
      <c r="C63" s="47">
        <v>27.6</v>
      </c>
      <c r="D63" s="47">
        <v>27.6</v>
      </c>
      <c r="E63" s="47">
        <v>27.6</v>
      </c>
      <c r="F63" s="123">
        <v>34.1</v>
      </c>
      <c r="G63" s="164">
        <f t="shared" si="2"/>
        <v>6.5</v>
      </c>
      <c r="H63" s="167">
        <f t="shared" si="3"/>
        <v>0.23550724637681153</v>
      </c>
      <c r="I63" s="171">
        <f t="shared" si="4"/>
        <v>6.5</v>
      </c>
      <c r="J63" s="175">
        <f t="shared" si="5"/>
        <v>0.23550724637681153</v>
      </c>
    </row>
    <row r="64" spans="1:10" s="138" customFormat="1" ht="29.15" customHeight="1" thickBot="1" x14ac:dyDescent="0.4">
      <c r="A64" s="13" t="s">
        <v>158</v>
      </c>
      <c r="B64" s="139" t="s">
        <v>161</v>
      </c>
      <c r="C64" s="40">
        <v>2498.8359999999998</v>
      </c>
      <c r="D64" s="40">
        <v>4329.4430000000002</v>
      </c>
      <c r="E64" s="40">
        <v>2821.37</v>
      </c>
      <c r="F64" s="141">
        <f>SUM(F65:F75)</f>
        <v>2181.8780000000006</v>
      </c>
      <c r="G64" s="161">
        <f t="shared" si="2"/>
        <v>-316.95799999999917</v>
      </c>
      <c r="H64" s="165">
        <f t="shared" si="3"/>
        <v>-0.12684225775521052</v>
      </c>
      <c r="I64" s="169">
        <f t="shared" si="4"/>
        <v>-2147.5649999999996</v>
      </c>
      <c r="J64" s="173">
        <f t="shared" si="5"/>
        <v>-0.49603725005733978</v>
      </c>
    </row>
    <row r="65" spans="1:10" ht="26" x14ac:dyDescent="0.35">
      <c r="A65" s="60"/>
      <c r="B65" s="61" t="s">
        <v>117</v>
      </c>
      <c r="C65" s="154">
        <v>97.8</v>
      </c>
      <c r="D65" s="154">
        <v>97.8</v>
      </c>
      <c r="E65" s="154">
        <v>97.472999999999999</v>
      </c>
      <c r="F65" s="113">
        <v>109.5</v>
      </c>
      <c r="G65" s="162">
        <f t="shared" si="2"/>
        <v>11.700000000000003</v>
      </c>
      <c r="H65" s="166">
        <f t="shared" si="3"/>
        <v>0.11963190184049077</v>
      </c>
      <c r="I65" s="170">
        <f t="shared" si="4"/>
        <v>11.700000000000003</v>
      </c>
      <c r="J65" s="174">
        <f t="shared" si="5"/>
        <v>0.11963190184049077</v>
      </c>
    </row>
    <row r="66" spans="1:10" ht="45" customHeight="1" x14ac:dyDescent="0.35">
      <c r="A66" s="24"/>
      <c r="B66" s="61" t="s">
        <v>164</v>
      </c>
      <c r="C66" s="155"/>
      <c r="D66" s="155"/>
      <c r="E66" s="155"/>
      <c r="F66" s="114">
        <v>199</v>
      </c>
      <c r="G66" s="163">
        <f t="shared" si="2"/>
        <v>199</v>
      </c>
      <c r="H66" s="168"/>
      <c r="I66" s="172">
        <f t="shared" si="4"/>
        <v>199</v>
      </c>
      <c r="J66" s="176"/>
    </row>
    <row r="67" spans="1:10" ht="45" customHeight="1" x14ac:dyDescent="0.35">
      <c r="A67" s="186"/>
      <c r="B67" s="66" t="s">
        <v>155</v>
      </c>
      <c r="C67" s="156">
        <v>845.7</v>
      </c>
      <c r="D67" s="156">
        <v>1058.2</v>
      </c>
      <c r="E67" s="156">
        <v>1051.8620000000001</v>
      </c>
      <c r="F67" s="115">
        <v>1235.7</v>
      </c>
      <c r="G67" s="163">
        <f t="shared" si="2"/>
        <v>390</v>
      </c>
      <c r="H67" s="168">
        <f t="shared" si="3"/>
        <v>0.46115643845335219</v>
      </c>
      <c r="I67" s="172">
        <f t="shared" si="4"/>
        <v>177.5</v>
      </c>
      <c r="J67" s="176">
        <f t="shared" si="5"/>
        <v>0.16773766773766763</v>
      </c>
    </row>
    <row r="68" spans="1:10" ht="38.15" customHeight="1" x14ac:dyDescent="0.35">
      <c r="A68" s="186"/>
      <c r="B68" s="66" t="s">
        <v>119</v>
      </c>
      <c r="C68" s="156">
        <v>131.274</v>
      </c>
      <c r="D68" s="156">
        <v>288.16199999999998</v>
      </c>
      <c r="E68" s="156">
        <v>122.896</v>
      </c>
      <c r="F68" s="115">
        <v>239.58600000000001</v>
      </c>
      <c r="G68" s="163">
        <f t="shared" si="2"/>
        <v>108.31200000000001</v>
      </c>
      <c r="H68" s="168">
        <f t="shared" si="3"/>
        <v>0.82508341331870749</v>
      </c>
      <c r="I68" s="172">
        <f t="shared" si="4"/>
        <v>-48.575999999999965</v>
      </c>
      <c r="J68" s="176">
        <f t="shared" si="5"/>
        <v>-0.16857184500385192</v>
      </c>
    </row>
    <row r="69" spans="1:10" ht="37" customHeight="1" x14ac:dyDescent="0.35">
      <c r="A69" s="186"/>
      <c r="B69" s="66" t="s">
        <v>118</v>
      </c>
      <c r="C69" s="156"/>
      <c r="D69" s="156">
        <v>21.277999999999999</v>
      </c>
      <c r="E69" s="156">
        <v>21.277999999999999</v>
      </c>
      <c r="F69" s="115">
        <v>22.475999999999999</v>
      </c>
      <c r="G69" s="163">
        <f t="shared" si="2"/>
        <v>22.475999999999999</v>
      </c>
      <c r="H69" s="168" t="e">
        <f t="shared" si="3"/>
        <v>#DIV/0!</v>
      </c>
      <c r="I69" s="172">
        <f t="shared" si="4"/>
        <v>1.1980000000000004</v>
      </c>
      <c r="J69" s="176">
        <f t="shared" si="5"/>
        <v>5.630228404925286E-2</v>
      </c>
    </row>
    <row r="70" spans="1:10" ht="34" customHeight="1" x14ac:dyDescent="0.35">
      <c r="A70" s="186"/>
      <c r="B70" s="66" t="s">
        <v>121</v>
      </c>
      <c r="C70" s="156">
        <v>7.5</v>
      </c>
      <c r="D70" s="156">
        <v>1.2</v>
      </c>
      <c r="E70" s="156">
        <v>16.193999999999999</v>
      </c>
      <c r="F70" s="115">
        <v>23.4</v>
      </c>
      <c r="G70" s="163">
        <f t="shared" si="2"/>
        <v>15.899999999999999</v>
      </c>
      <c r="H70" s="168">
        <f t="shared" si="3"/>
        <v>2.1199999999999997</v>
      </c>
      <c r="I70" s="172">
        <f t="shared" si="4"/>
        <v>22.2</v>
      </c>
      <c r="J70" s="176">
        <f t="shared" si="5"/>
        <v>18.5</v>
      </c>
    </row>
    <row r="71" spans="1:10" ht="33.65" customHeight="1" x14ac:dyDescent="0.35">
      <c r="A71" s="186"/>
      <c r="B71" s="66" t="s">
        <v>123</v>
      </c>
      <c r="C71" s="156">
        <v>11</v>
      </c>
      <c r="D71" s="156">
        <v>5.6</v>
      </c>
      <c r="E71" s="156">
        <v>5.6</v>
      </c>
      <c r="F71" s="115">
        <v>16.739000000000001</v>
      </c>
      <c r="G71" s="163">
        <f t="shared" si="2"/>
        <v>5.7390000000000008</v>
      </c>
      <c r="H71" s="168">
        <f t="shared" si="3"/>
        <v>0.52172727272727282</v>
      </c>
      <c r="I71" s="172">
        <f t="shared" si="4"/>
        <v>11.139000000000001</v>
      </c>
      <c r="J71" s="176">
        <f t="shared" si="5"/>
        <v>1.9891071428571432</v>
      </c>
    </row>
    <row r="72" spans="1:10" ht="32.5" customHeight="1" x14ac:dyDescent="0.35">
      <c r="A72" s="186"/>
      <c r="B72" s="66" t="s">
        <v>156</v>
      </c>
      <c r="C72" s="156"/>
      <c r="D72" s="156"/>
      <c r="E72" s="156"/>
      <c r="F72" s="115">
        <v>89</v>
      </c>
      <c r="G72" s="163">
        <f t="shared" si="2"/>
        <v>89</v>
      </c>
      <c r="H72" s="168"/>
      <c r="I72" s="172">
        <f t="shared" si="4"/>
        <v>89</v>
      </c>
      <c r="J72" s="176"/>
    </row>
    <row r="73" spans="1:10" ht="39" x14ac:dyDescent="0.35">
      <c r="A73" s="186"/>
      <c r="B73" s="66" t="s">
        <v>165</v>
      </c>
      <c r="C73" s="156"/>
      <c r="D73" s="156"/>
      <c r="E73" s="156"/>
      <c r="F73" s="115">
        <v>155.80000000000001</v>
      </c>
      <c r="G73" s="163">
        <f t="shared" si="2"/>
        <v>155.80000000000001</v>
      </c>
      <c r="H73" s="168"/>
      <c r="I73" s="172">
        <f t="shared" si="4"/>
        <v>155.80000000000001</v>
      </c>
      <c r="J73" s="176"/>
    </row>
    <row r="74" spans="1:10" ht="33" customHeight="1" x14ac:dyDescent="0.35">
      <c r="A74" s="186"/>
      <c r="B74" s="66" t="s">
        <v>157</v>
      </c>
      <c r="C74" s="156"/>
      <c r="D74" s="156"/>
      <c r="E74" s="156"/>
      <c r="F74" s="115">
        <v>72.188000000000002</v>
      </c>
      <c r="G74" s="163">
        <f t="shared" ref="G74:G80" si="15">F74-C74</f>
        <v>72.188000000000002</v>
      </c>
      <c r="H74" s="168"/>
      <c r="I74" s="172">
        <f t="shared" ref="I74:I80" si="16">F74-D74</f>
        <v>72.188000000000002</v>
      </c>
      <c r="J74" s="176"/>
    </row>
    <row r="75" spans="1:10" ht="31.5" customHeight="1" thickBot="1" x14ac:dyDescent="0.4">
      <c r="A75" s="186"/>
      <c r="B75" s="142" t="s">
        <v>163</v>
      </c>
      <c r="C75" s="157">
        <v>14.95</v>
      </c>
      <c r="D75" s="157">
        <v>14.95</v>
      </c>
      <c r="E75" s="157">
        <v>13.941000000000001</v>
      </c>
      <c r="F75" s="116">
        <v>18.489000000000001</v>
      </c>
      <c r="G75" s="163">
        <f t="shared" si="2"/>
        <v>3.5390000000000015</v>
      </c>
      <c r="H75" s="168">
        <f t="shared" ref="H75" si="17">F75/C75-1</f>
        <v>0.23672240802675604</v>
      </c>
      <c r="I75" s="172">
        <f t="shared" si="16"/>
        <v>3.5390000000000015</v>
      </c>
      <c r="J75" s="176">
        <f t="shared" ref="J75:J80" si="18">F75/D75-1</f>
        <v>0.23672240802675604</v>
      </c>
    </row>
    <row r="76" spans="1:10" ht="35.5" thickBot="1" x14ac:dyDescent="0.4">
      <c r="A76" s="143" t="s">
        <v>76</v>
      </c>
      <c r="B76" s="144" t="s">
        <v>159</v>
      </c>
      <c r="C76" s="158">
        <v>14.555999999999999</v>
      </c>
      <c r="D76" s="158">
        <v>1259.7239999999999</v>
      </c>
      <c r="E76" s="158">
        <v>1687.8630000000001</v>
      </c>
      <c r="F76" s="145">
        <v>2.081</v>
      </c>
      <c r="G76" s="161">
        <f t="shared" si="15"/>
        <v>-12.475</v>
      </c>
      <c r="H76" s="165">
        <f t="shared" ref="H76:H80" si="19">F76/C76-1</f>
        <v>-0.85703489969771918</v>
      </c>
      <c r="I76" s="169">
        <f t="shared" si="16"/>
        <v>-1257.643</v>
      </c>
      <c r="J76" s="173">
        <f t="shared" si="18"/>
        <v>-0.99834805084288303</v>
      </c>
    </row>
    <row r="77" spans="1:10" ht="32.15" customHeight="1" thickBot="1" x14ac:dyDescent="0.4">
      <c r="A77" s="146"/>
      <c r="B77" s="25" t="s">
        <v>70</v>
      </c>
      <c r="C77" s="118">
        <f t="shared" ref="C77:E77" si="20">SUM(C76,C37,C36)</f>
        <v>26944.17</v>
      </c>
      <c r="D77" s="118">
        <f t="shared" si="20"/>
        <v>31148.156000000003</v>
      </c>
      <c r="E77" s="118">
        <f t="shared" si="20"/>
        <v>31532.640999999996</v>
      </c>
      <c r="F77" s="118">
        <f>SUM(F76,F37,F36)</f>
        <v>31638.296000000002</v>
      </c>
      <c r="G77" s="161">
        <f t="shared" si="15"/>
        <v>4694.1260000000038</v>
      </c>
      <c r="H77" s="165">
        <f t="shared" si="19"/>
        <v>0.17421676006349451</v>
      </c>
      <c r="I77" s="169">
        <f t="shared" si="16"/>
        <v>490.13999999999942</v>
      </c>
      <c r="J77" s="173">
        <f t="shared" si="18"/>
        <v>1.5735762977429513E-2</v>
      </c>
    </row>
    <row r="78" spans="1:10" ht="18" thickBot="1" x14ac:dyDescent="0.4">
      <c r="A78" s="39">
        <v>6</v>
      </c>
      <c r="B78" s="69" t="s">
        <v>111</v>
      </c>
      <c r="C78" s="159">
        <v>5952.3649999999998</v>
      </c>
      <c r="D78" s="159">
        <v>5952.3649999999998</v>
      </c>
      <c r="E78" s="159">
        <v>5952.6369999999997</v>
      </c>
      <c r="F78" s="119">
        <v>7192.1719999999996</v>
      </c>
      <c r="G78" s="161">
        <f t="shared" si="15"/>
        <v>1239.8069999999998</v>
      </c>
      <c r="H78" s="165">
        <f t="shared" si="19"/>
        <v>0.2082881342121996</v>
      </c>
      <c r="I78" s="169">
        <f t="shared" si="16"/>
        <v>1239.8069999999998</v>
      </c>
      <c r="J78" s="173">
        <f t="shared" si="18"/>
        <v>0.2082881342121996</v>
      </c>
    </row>
    <row r="79" spans="1:10" ht="25" customHeight="1" thickBot="1" x14ac:dyDescent="0.4">
      <c r="A79" s="13"/>
      <c r="B79" s="26" t="s">
        <v>112</v>
      </c>
      <c r="C79" s="118">
        <f t="shared" ref="C79:E79" si="21">SUM(C77:C78)</f>
        <v>32896.534999999996</v>
      </c>
      <c r="D79" s="118">
        <f t="shared" si="21"/>
        <v>37100.521000000001</v>
      </c>
      <c r="E79" s="118">
        <f t="shared" si="21"/>
        <v>37485.277999999998</v>
      </c>
      <c r="F79" s="118">
        <f>SUM(F77:F78)</f>
        <v>38830.468000000001</v>
      </c>
      <c r="G79" s="161">
        <f t="shared" si="15"/>
        <v>5933.9330000000045</v>
      </c>
      <c r="H79" s="165">
        <f t="shared" si="19"/>
        <v>0.18038170281459753</v>
      </c>
      <c r="I79" s="169">
        <f t="shared" si="16"/>
        <v>1729.9470000000001</v>
      </c>
      <c r="J79" s="173">
        <f t="shared" si="18"/>
        <v>4.6628644379414608E-2</v>
      </c>
    </row>
    <row r="80" spans="1:10" ht="15.5" thickBot="1" x14ac:dyDescent="0.4">
      <c r="A80" s="13"/>
      <c r="B80" s="35" t="s">
        <v>71</v>
      </c>
      <c r="C80" s="40">
        <v>760.21799999999996</v>
      </c>
      <c r="D80" s="40">
        <v>760.21799999999996</v>
      </c>
      <c r="E80" s="40">
        <v>0</v>
      </c>
      <c r="F80" s="117">
        <v>1128.3900000000001</v>
      </c>
      <c r="G80" s="161">
        <f t="shared" si="15"/>
        <v>368.17200000000014</v>
      </c>
      <c r="H80" s="165">
        <f t="shared" si="19"/>
        <v>0.48429792506886193</v>
      </c>
      <c r="I80" s="169">
        <f t="shared" si="16"/>
        <v>368.17200000000014</v>
      </c>
      <c r="J80" s="173">
        <f t="shared" si="18"/>
        <v>0.48429792506886193</v>
      </c>
    </row>
    <row r="81" spans="2:6" x14ac:dyDescent="0.35">
      <c r="B81" s="36"/>
      <c r="C81" s="160"/>
      <c r="D81" s="160"/>
      <c r="E81" s="160"/>
    </row>
    <row r="82" spans="2:6" x14ac:dyDescent="0.35">
      <c r="F82" s="70">
        <f>SUM(F79:F80)</f>
        <v>39958.858</v>
      </c>
    </row>
  </sheetData>
  <sheetProtection algorithmName="SHA-512" hashValue="tPO2vbCuYeD+PJwvisDN2bbiLoapoYFlQYVoNMC6iPsPaeR4uIKgWr0ZHdYYY47hoyUYBXkvKc2dB56d/KPu5A==" saltValue="NWpMeZ/e6KXbJP6/zJnwsg==" spinCount="100000" sheet="1" objects="1" scenarios="1"/>
  <mergeCells count="10">
    <mergeCell ref="I7:J7"/>
    <mergeCell ref="A5:F5"/>
    <mergeCell ref="A7:A8"/>
    <mergeCell ref="B7:B8"/>
    <mergeCell ref="F7:F8"/>
    <mergeCell ref="A67:A75"/>
    <mergeCell ref="C7:C8"/>
    <mergeCell ref="D7:D8"/>
    <mergeCell ref="E7:E8"/>
    <mergeCell ref="G7:H7"/>
  </mergeCells>
  <conditionalFormatting sqref="H9">
    <cfRule type="iconSet" priority="12">
      <iconSet iconSet="3Arrows">
        <cfvo type="percent" val="0"/>
        <cfvo type="num" val="0"/>
        <cfvo type="num" val="0" gte="0"/>
      </iconSet>
    </cfRule>
  </conditionalFormatting>
  <conditionalFormatting sqref="H10:H74 H76:H80">
    <cfRule type="iconSet" priority="10">
      <iconSet iconSet="3Arrows">
        <cfvo type="percent" val="0"/>
        <cfvo type="num" val="0"/>
        <cfvo type="num" val="0" gte="0"/>
      </iconSet>
    </cfRule>
  </conditionalFormatting>
  <conditionalFormatting sqref="H75">
    <cfRule type="iconSet" priority="7">
      <iconSet iconSet="3Arrows">
        <cfvo type="percent" val="0"/>
        <cfvo type="num" val="0"/>
        <cfvo type="num" val="0" gte="0"/>
      </iconSet>
    </cfRule>
  </conditionalFormatting>
  <conditionalFormatting sqref="J9">
    <cfRule type="iconSet" priority="6">
      <iconSet iconSet="3Arrows">
        <cfvo type="percent" val="0"/>
        <cfvo type="num" val="0"/>
        <cfvo type="num" val="0" gte="0"/>
      </iconSet>
    </cfRule>
  </conditionalFormatting>
  <conditionalFormatting sqref="J10:J74 J76:J80">
    <cfRule type="iconSet" priority="5">
      <iconSet iconSet="3Arrows">
        <cfvo type="percent" val="0"/>
        <cfvo type="num" val="0"/>
        <cfvo type="num" val="0" gte="0"/>
      </iconSet>
    </cfRule>
  </conditionalFormatting>
  <conditionalFormatting sqref="J75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9:J8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">
      <colorScale>
        <cfvo type="min"/>
        <cfvo type="max"/>
        <color theme="3" tint="0.79998168889431442"/>
        <color theme="3" tint="0.79998168889431442"/>
      </colorScale>
    </cfRule>
  </conditionalFormatting>
  <conditionalFormatting sqref="I7:J8 J9:J80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0866141732283472" right="0.11811023622047245" top="0.74803149606299213" bottom="0.74803149606299213" header="0.31496062992125984" footer="0.31496062992125984"/>
  <pageSetup paperSize="9" scale="76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Įvardytieji diapazonai</vt:lpstr>
      </vt:variant>
      <vt:variant>
        <vt:i4>2</vt:i4>
      </vt:variant>
    </vt:vector>
  </HeadingPairs>
  <TitlesOfParts>
    <vt:vector size="6" baseType="lpstr">
      <vt:lpstr>PAJAMOS tukst.euru</vt:lpstr>
      <vt:lpstr>Lapas1 (2)</vt:lpstr>
      <vt:lpstr>Lapas2</vt:lpstr>
      <vt:lpstr>Lapas3</vt:lpstr>
      <vt:lpstr>'Lapas1 (2)'!Print_Titles</vt:lpstr>
      <vt:lpstr>'PAJAMOS tukst.euru'!Print_Titles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Nadežda</dc:creator>
  <cp:lastModifiedBy>Vartotojas</cp:lastModifiedBy>
  <cp:lastPrinted>2022-01-29T12:57:04Z</cp:lastPrinted>
  <dcterms:created xsi:type="dcterms:W3CDTF">2015-01-22T12:18:47Z</dcterms:created>
  <dcterms:modified xsi:type="dcterms:W3CDTF">2022-01-31T08:46:37Z</dcterms:modified>
</cp:coreProperties>
</file>